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punctaj_30.09.2015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6" i="1" l="1"/>
  <c r="D71" i="1"/>
  <c r="E40" i="1"/>
  <c r="D72" i="1" s="1"/>
  <c r="G35" i="1"/>
  <c r="F35" i="1"/>
  <c r="E35" i="1"/>
  <c r="D35" i="1"/>
  <c r="C35" i="1"/>
  <c r="H34" i="1"/>
  <c r="I34" i="1" s="1"/>
  <c r="J34" i="1" s="1"/>
  <c r="H33" i="1"/>
  <c r="I33" i="1" s="1"/>
  <c r="J33" i="1" s="1"/>
  <c r="H32" i="1"/>
  <c r="I32" i="1" s="1"/>
  <c r="J32" i="1" s="1"/>
  <c r="H31" i="1"/>
  <c r="I31" i="1" s="1"/>
  <c r="J31" i="1" s="1"/>
  <c r="H30" i="1"/>
  <c r="I30" i="1" s="1"/>
  <c r="J30" i="1" s="1"/>
  <c r="H29" i="1"/>
  <c r="I29" i="1" s="1"/>
  <c r="J29" i="1" s="1"/>
  <c r="H28" i="1"/>
  <c r="I28" i="1" s="1"/>
  <c r="J28" i="1" s="1"/>
  <c r="H27" i="1"/>
  <c r="I27" i="1" s="1"/>
  <c r="J27" i="1" s="1"/>
  <c r="H26" i="1"/>
  <c r="I26" i="1" s="1"/>
  <c r="J26" i="1" s="1"/>
  <c r="H25" i="1"/>
  <c r="I25" i="1" s="1"/>
  <c r="J25" i="1" s="1"/>
  <c r="H24" i="1"/>
  <c r="I24" i="1" s="1"/>
  <c r="J24" i="1" s="1"/>
  <c r="H23" i="1"/>
  <c r="I23" i="1" s="1"/>
  <c r="J23" i="1" s="1"/>
  <c r="H22" i="1"/>
  <c r="I22" i="1" s="1"/>
  <c r="J22" i="1" s="1"/>
  <c r="J21" i="1"/>
  <c r="H21" i="1"/>
  <c r="I21" i="1" s="1"/>
  <c r="H20" i="1"/>
  <c r="I20" i="1" s="1"/>
  <c r="J20" i="1" s="1"/>
  <c r="J19" i="1"/>
  <c r="H19" i="1"/>
  <c r="I19" i="1" s="1"/>
  <c r="H18" i="1"/>
  <c r="I18" i="1" s="1"/>
  <c r="J18" i="1" s="1"/>
  <c r="J17" i="1"/>
  <c r="H17" i="1"/>
  <c r="I17" i="1" s="1"/>
  <c r="H16" i="1"/>
  <c r="I16" i="1" s="1"/>
  <c r="J16" i="1" s="1"/>
  <c r="J15" i="1"/>
  <c r="H15" i="1"/>
  <c r="I15" i="1" s="1"/>
  <c r="H14" i="1"/>
  <c r="I14" i="1" s="1"/>
  <c r="J14" i="1" s="1"/>
  <c r="J13" i="1"/>
  <c r="H13" i="1"/>
  <c r="I13" i="1" s="1"/>
  <c r="H12" i="1"/>
  <c r="I12" i="1" s="1"/>
  <c r="J12" i="1" s="1"/>
  <c r="J11" i="1"/>
  <c r="H11" i="1"/>
  <c r="I11" i="1" s="1"/>
  <c r="H10" i="1"/>
  <c r="I10" i="1" s="1"/>
  <c r="J10" i="1" s="1"/>
  <c r="J9" i="1"/>
  <c r="H9" i="1"/>
  <c r="I9" i="1" s="1"/>
  <c r="H8" i="1"/>
  <c r="I8" i="1" s="1"/>
  <c r="J8" i="1" s="1"/>
  <c r="H7" i="1"/>
  <c r="J3" i="1"/>
  <c r="E69" i="1" l="1"/>
  <c r="E65" i="1"/>
  <c r="E61" i="1"/>
  <c r="E57" i="1"/>
  <c r="E53" i="1"/>
  <c r="E49" i="1"/>
  <c r="E45" i="1"/>
  <c r="E68" i="1"/>
  <c r="E64" i="1"/>
  <c r="E60" i="1"/>
  <c r="E56" i="1"/>
  <c r="E52" i="1"/>
  <c r="E48" i="1"/>
  <c r="E44" i="1"/>
  <c r="E67" i="1"/>
  <c r="E63" i="1"/>
  <c r="E59" i="1"/>
  <c r="E55" i="1"/>
  <c r="E51" i="1"/>
  <c r="E47" i="1"/>
  <c r="E43" i="1"/>
  <c r="E70" i="1"/>
  <c r="E66" i="1"/>
  <c r="E62" i="1"/>
  <c r="E58" i="1"/>
  <c r="E54" i="1"/>
  <c r="E50" i="1"/>
  <c r="E46" i="1"/>
  <c r="H35" i="1"/>
  <c r="I7" i="1"/>
  <c r="E71" i="1" l="1"/>
  <c r="I35" i="1"/>
  <c r="J7" i="1"/>
  <c r="J35" i="1" l="1"/>
  <c r="J36" i="1" s="1"/>
  <c r="K7" i="1"/>
  <c r="C78" i="1" l="1"/>
  <c r="K14" i="1"/>
  <c r="C85" i="1" s="1"/>
  <c r="E85" i="1" s="1"/>
  <c r="K10" i="1"/>
  <c r="C81" i="1" s="1"/>
  <c r="F81" i="1" s="1"/>
  <c r="K19" i="1"/>
  <c r="C90" i="1" s="1"/>
  <c r="F90" i="1" s="1"/>
  <c r="K9" i="1"/>
  <c r="C80" i="1" s="1"/>
  <c r="E80" i="1" s="1"/>
  <c r="K32" i="1"/>
  <c r="C103" i="1" s="1"/>
  <c r="E103" i="1" s="1"/>
  <c r="K22" i="1"/>
  <c r="C93" i="1" s="1"/>
  <c r="E93" i="1" s="1"/>
  <c r="K18" i="1"/>
  <c r="C89" i="1" s="1"/>
  <c r="F89" i="1" s="1"/>
  <c r="K21" i="1"/>
  <c r="C92" i="1" s="1"/>
  <c r="F92" i="1" s="1"/>
  <c r="K23" i="1"/>
  <c r="C94" i="1" s="1"/>
  <c r="E94" i="1" s="1"/>
  <c r="K13" i="1"/>
  <c r="C84" i="1" s="1"/>
  <c r="F84" i="1" s="1"/>
  <c r="K25" i="1"/>
  <c r="C96" i="1" s="1"/>
  <c r="F96" i="1" s="1"/>
  <c r="K26" i="1"/>
  <c r="C97" i="1" s="1"/>
  <c r="E97" i="1" s="1"/>
  <c r="K8" i="1"/>
  <c r="C79" i="1" s="1"/>
  <c r="F79" i="1" s="1"/>
  <c r="K12" i="1"/>
  <c r="C83" i="1" s="1"/>
  <c r="E83" i="1" s="1"/>
  <c r="K11" i="1"/>
  <c r="C82" i="1" s="1"/>
  <c r="F82" i="1" s="1"/>
  <c r="K28" i="1"/>
  <c r="C99" i="1" s="1"/>
  <c r="F99" i="1" s="1"/>
  <c r="K27" i="1"/>
  <c r="C98" i="1" s="1"/>
  <c r="E98" i="1" s="1"/>
  <c r="K17" i="1"/>
  <c r="C88" i="1" s="1"/>
  <c r="F88" i="1" s="1"/>
  <c r="K29" i="1"/>
  <c r="C100" i="1" s="1"/>
  <c r="E100" i="1" s="1"/>
  <c r="K30" i="1"/>
  <c r="C101" i="1" s="1"/>
  <c r="F101" i="1" s="1"/>
  <c r="K16" i="1"/>
  <c r="C87" i="1" s="1"/>
  <c r="E87" i="1" s="1"/>
  <c r="K20" i="1"/>
  <c r="C91" i="1" s="1"/>
  <c r="E91" i="1" s="1"/>
  <c r="K15" i="1"/>
  <c r="C86" i="1" s="1"/>
  <c r="F86" i="1" s="1"/>
  <c r="K31" i="1"/>
  <c r="C102" i="1" s="1"/>
  <c r="E102" i="1" s="1"/>
  <c r="K24" i="1"/>
  <c r="C95" i="1" s="1"/>
  <c r="F95" i="1" s="1"/>
  <c r="K33" i="1"/>
  <c r="C104" i="1" s="1"/>
  <c r="F104" i="1" s="1"/>
  <c r="K34" i="1"/>
  <c r="C105" i="1" s="1"/>
  <c r="E105" i="1" s="1"/>
  <c r="E78" i="1" l="1"/>
  <c r="E106" i="1" s="1"/>
  <c r="C106" i="1"/>
  <c r="K35" i="1"/>
  <c r="F106" i="1"/>
</calcChain>
</file>

<file path=xl/sharedStrings.xml><?xml version="1.0" encoding="utf-8"?>
<sst xmlns="http://schemas.openxmlformats.org/spreadsheetml/2006/main" count="155" uniqueCount="89">
  <si>
    <t>Calcul initial echipa de control valori contract BFT mai - septembrie 2015</t>
  </si>
  <si>
    <t>Buget alocat =</t>
  </si>
  <si>
    <t>Aparate + sala + bazin = 40% din buget</t>
  </si>
  <si>
    <t>Punctaj cf eval</t>
  </si>
  <si>
    <t>Nr maxim de proceduri efectuate/ora</t>
  </si>
  <si>
    <r>
      <t xml:space="preserve">nr. MAXIM de proceduri efect.pers </t>
    </r>
    <r>
      <rPr>
        <b/>
        <sz val="9"/>
        <rFont val="Arial"/>
        <family val="2"/>
      </rPr>
      <t xml:space="preserve">/ </t>
    </r>
    <r>
      <rPr>
        <sz val="9"/>
        <rFont val="Arial"/>
        <family val="2"/>
        <charset val="238"/>
      </rPr>
      <t>nr. MAXIM de proceduri efect.aparate</t>
    </r>
  </si>
  <si>
    <t>punctaj aparatura</t>
  </si>
  <si>
    <t>punctaj total</t>
  </si>
  <si>
    <t>Valoare de alocat</t>
  </si>
  <si>
    <t>Nr crt</t>
  </si>
  <si>
    <t>denumire furnizor</t>
  </si>
  <si>
    <t>Punctaj aparate cf vechime</t>
  </si>
  <si>
    <t>sala kinetoterapie cf mp</t>
  </si>
  <si>
    <t>bazin hidrokinetoterapie</t>
  </si>
  <si>
    <t>Nr maxim de proceduri efectuate/ora de aparate</t>
  </si>
  <si>
    <t>Nr maxim de proceduri efectuate/ora de personal</t>
  </si>
  <si>
    <t>6=5/4</t>
  </si>
  <si>
    <t>7=1*6</t>
  </si>
  <si>
    <t>8=2+3+7</t>
  </si>
  <si>
    <t>9=8*val pct</t>
  </si>
  <si>
    <t>tabel 1</t>
  </si>
  <si>
    <t>SANATORIUL BALNEAR ŞI DE RECUPERARE MANGALIA</t>
  </si>
  <si>
    <t>SPITALUL CLINIC DE RECUPERARE, MEDICINA-FIZICA ŞI BALNEOLOGIE EFORIE NORD</t>
  </si>
  <si>
    <t>CMI BALNEOLOGIE ŞI RECUPERARE MEDICALĂ Dr. DRĂGAN ADRIANA</t>
  </si>
  <si>
    <t>CMG Dr. ANDREI ŞTEFANIA</t>
  </si>
  <si>
    <t>CMG Dr. POPESCU CAMELIA</t>
  </si>
  <si>
    <t>S.C. BALNEOTERAPIA SATURN Srl.</t>
  </si>
  <si>
    <t>S.C. CSDR SINDTURISM Srl. SUC. EFORIE NORD</t>
  </si>
  <si>
    <t>S.C. AVAMEDICA Srl.</t>
  </si>
  <si>
    <t>CMI BALNEOLOGIE ŞI RECUPERARE MEDICALĂ Dr. PROFIR DANIELA</t>
  </si>
  <si>
    <t>S.C. HOMEOMED Srl.</t>
  </si>
  <si>
    <t>S.C. SANAMED CENTER Srl.</t>
  </si>
  <si>
    <t>S.C. CENTRUL MEDICAL ARTEMIS Srl.</t>
  </si>
  <si>
    <t>SCM O.R.S.F. MED</t>
  </si>
  <si>
    <t>S.C. IRYO SENTA Srl.</t>
  </si>
  <si>
    <t>S.C. CENTRUL DE DIAGNOSTIC SI TRATAMENT STAL Srl.</t>
  </si>
  <si>
    <t>S.C. MEDICINA MUNCII Srl.</t>
  </si>
  <si>
    <t>S.C. BN SIND BALNEO TURISM Srl.</t>
  </si>
  <si>
    <t>PATRIARHIA ROMANA ADMINISTRATIA PATRIARHALA CENTRUL SOCIAL PASTORAL "SFÂNTA MARIA"</t>
  </si>
  <si>
    <t>S.C. FIZIOCLINIC Srl.</t>
  </si>
  <si>
    <t>S.C. KINETERRA CONCEPT Srl.</t>
  </si>
  <si>
    <t>S.C. SANSER VITAL Srl.</t>
  </si>
  <si>
    <t>S.C. RAMED HEALTH Srl.</t>
  </si>
  <si>
    <t>S.C. AVANTAJ FIZIOKINETOTERAPIE Srl.</t>
  </si>
  <si>
    <t>S.C. CIVICA MED Srl.</t>
  </si>
  <si>
    <t>S.C. OVIDIUS CLINICAL HOSPITAL Srl.</t>
  </si>
  <si>
    <t>S.C. ASCLEPIOS Srl.</t>
  </si>
  <si>
    <t>S.C. SOCIAL SERV Srl.</t>
  </si>
  <si>
    <t>S.C. OVICRIS CENTRU MEDICAL Srl.</t>
  </si>
  <si>
    <t>total</t>
  </si>
  <si>
    <t>valoare punct</t>
  </si>
  <si>
    <t>Personal = 60% din buget</t>
  </si>
  <si>
    <t>personal</t>
  </si>
  <si>
    <t>punctaj resurse umane</t>
  </si>
  <si>
    <t>2=1*val pct</t>
  </si>
  <si>
    <t>tabel 2</t>
  </si>
  <si>
    <t>2mp, 2ms, 1k, 27a, 14b</t>
  </si>
  <si>
    <t>6mp, 2msp, 4k, 23a, 9m, 15b</t>
  </si>
  <si>
    <t>1mp, 3ms, 4k, 13a, 1m</t>
  </si>
  <si>
    <t>1mp, 3a</t>
  </si>
  <si>
    <t>1mp, 1ms, 1k, 4a, 6m, 5b</t>
  </si>
  <si>
    <t>1ms, 1k, 4a, 1m</t>
  </si>
  <si>
    <t>1mp, 2a, 1m</t>
  </si>
  <si>
    <t>1mp, 4a</t>
  </si>
  <si>
    <t>1ms, 1k, 3a</t>
  </si>
  <si>
    <t>1ms, 3a</t>
  </si>
  <si>
    <t>1mp, 2a</t>
  </si>
  <si>
    <t>2m, 3a, 1mas</t>
  </si>
  <si>
    <t>2ms, 1k, 5a</t>
  </si>
  <si>
    <t>1ms, 3k</t>
  </si>
  <si>
    <t>2ms, 1k, 7a, 1m, 1b</t>
  </si>
  <si>
    <t>1ms, 6a, 3m</t>
  </si>
  <si>
    <t>4m, 5k, 7a</t>
  </si>
  <si>
    <t>3ms, 5k, 13a</t>
  </si>
  <si>
    <t>1ma,1k, 2a</t>
  </si>
  <si>
    <t>2ms, 8a</t>
  </si>
  <si>
    <t>1ms, 2a</t>
  </si>
  <si>
    <t>2ms, 3k, 7a</t>
  </si>
  <si>
    <t>1ms, 3k, 2a</t>
  </si>
  <si>
    <t>2ms, 3k, 6a, 3m, 3b</t>
  </si>
  <si>
    <t>1mp, 1a</t>
  </si>
  <si>
    <t>1ms, 3a, 1m</t>
  </si>
  <si>
    <t>suma rezultata</t>
  </si>
  <si>
    <t>valoare contractata mai-sept</t>
  </si>
  <si>
    <t>diferenta de primit</t>
  </si>
  <si>
    <t>Diferenta de restituit</t>
  </si>
  <si>
    <t>1=9tab.1+2tab.2</t>
  </si>
  <si>
    <t>3=1-2</t>
  </si>
  <si>
    <t>4=2-1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</si>
</sst>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  <charset val="238"/>
    </font>
    <font>
      <b/>
      <sz val="12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89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horizontal="right"/>
    </xf>
    <xf numFmtId="4" fontId="3" fillId="0" borderId="0" xfId="0" applyNumberFormat="1" applyFont="1"/>
    <xf numFmtId="49" fontId="4" fillId="0" borderId="0" xfId="0" applyNumberFormat="1" applyFont="1" applyBorder="1"/>
    <xf numFmtId="4" fontId="5" fillId="0" borderId="0" xfId="0" applyNumberFormat="1" applyFont="1"/>
    <xf numFmtId="0" fontId="6" fillId="0" borderId="0" xfId="0" applyFont="1"/>
    <xf numFmtId="9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8" fillId="2" borderId="10" xfId="0" applyFont="1" applyFill="1" applyBorder="1"/>
    <xf numFmtId="3" fontId="9" fillId="0" borderId="10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2" borderId="1" xfId="0" applyFont="1" applyFill="1" applyBorder="1"/>
    <xf numFmtId="3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8" fillId="0" borderId="1" xfId="0" applyFont="1" applyBorder="1"/>
    <xf numFmtId="0" fontId="2" fillId="0" borderId="0" xfId="0" applyFont="1" applyFill="1"/>
    <xf numFmtId="3" fontId="9" fillId="0" borderId="1" xfId="0" applyNumberFormat="1" applyFont="1" applyFill="1" applyBorder="1" applyAlignment="1">
      <alignment horizontal="center"/>
    </xf>
    <xf numFmtId="4" fontId="10" fillId="2" borderId="11" xfId="0" applyNumberFormat="1" applyFont="1" applyFill="1" applyBorder="1" applyAlignment="1">
      <alignment horizontal="center"/>
    </xf>
    <xf numFmtId="3" fontId="9" fillId="0" borderId="1" xfId="1" applyNumberFormat="1" applyFont="1" applyBorder="1" applyAlignment="1">
      <alignment horizontal="center"/>
    </xf>
    <xf numFmtId="4" fontId="10" fillId="3" borderId="11" xfId="0" applyNumberFormat="1" applyFont="1" applyFill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12" fillId="0" borderId="1" xfId="0" applyFont="1" applyBorder="1"/>
    <xf numFmtId="0" fontId="12" fillId="2" borderId="1" xfId="0" applyFont="1" applyFill="1" applyBorder="1"/>
    <xf numFmtId="3" fontId="9" fillId="0" borderId="11" xfId="0" applyNumberFormat="1" applyFont="1" applyBorder="1" applyAlignment="1">
      <alignment horizontal="center"/>
    </xf>
    <xf numFmtId="0" fontId="12" fillId="0" borderId="1" xfId="1" applyFont="1" applyBorder="1"/>
    <xf numFmtId="0" fontId="2" fillId="0" borderId="15" xfId="0" applyFont="1" applyBorder="1" applyAlignment="1">
      <alignment horizontal="center"/>
    </xf>
    <xf numFmtId="0" fontId="12" fillId="2" borderId="16" xfId="0" applyFont="1" applyFill="1" applyBorder="1"/>
    <xf numFmtId="3" fontId="9" fillId="0" borderId="16" xfId="0" applyNumberFormat="1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4" fontId="10" fillId="2" borderId="17" xfId="0" applyNumberFormat="1" applyFont="1" applyFill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2" fillId="0" borderId="0" xfId="0" applyNumberFormat="1" applyFont="1" applyBorder="1"/>
    <xf numFmtId="4" fontId="7" fillId="0" borderId="19" xfId="0" applyNumberFormat="1" applyFont="1" applyFill="1" applyBorder="1" applyAlignment="1">
      <alignment horizontal="right"/>
    </xf>
    <xf numFmtId="3" fontId="3" fillId="0" borderId="20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2" fillId="0" borderId="0" xfId="0" applyNumberFormat="1" applyFont="1"/>
    <xf numFmtId="0" fontId="7" fillId="0" borderId="22" xfId="0" applyFont="1" applyFill="1" applyBorder="1" applyAlignment="1">
      <alignment horizontal="right"/>
    </xf>
    <xf numFmtId="2" fontId="3" fillId="0" borderId="8" xfId="0" applyNumberFormat="1" applyFont="1" applyBorder="1"/>
    <xf numFmtId="4" fontId="3" fillId="0" borderId="8" xfId="0" applyNumberFormat="1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1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2" fillId="4" borderId="1" xfId="1" applyFont="1" applyFill="1" applyBorder="1" applyAlignment="1">
      <alignment horizontal="left"/>
    </xf>
    <xf numFmtId="4" fontId="10" fillId="3" borderId="1" xfId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" fontId="10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2" fillId="2" borderId="5" xfId="0" applyFont="1" applyFill="1" applyBorder="1"/>
    <xf numFmtId="0" fontId="2" fillId="0" borderId="5" xfId="0" applyFont="1" applyBorder="1" applyAlignment="1">
      <alignment horizontal="left"/>
    </xf>
    <xf numFmtId="4" fontId="10" fillId="2" borderId="5" xfId="0" applyNumberFormat="1" applyFont="1" applyFill="1" applyBorder="1" applyAlignment="1">
      <alignment horizontal="center"/>
    </xf>
    <xf numFmtId="0" fontId="2" fillId="0" borderId="0" xfId="0" applyFont="1" applyBorder="1"/>
    <xf numFmtId="0" fontId="7" fillId="0" borderId="23" xfId="0" applyFont="1" applyFill="1" applyBorder="1" applyAlignment="1">
      <alignment horizontal="right"/>
    </xf>
    <xf numFmtId="4" fontId="2" fillId="0" borderId="8" xfId="0" applyNumberFormat="1" applyFont="1" applyBorder="1"/>
    <xf numFmtId="0" fontId="9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9" fillId="2" borderId="1" xfId="0" applyNumberFormat="1" applyFont="1" applyFill="1" applyBorder="1"/>
    <xf numFmtId="4" fontId="9" fillId="3" borderId="25" xfId="0" applyNumberFormat="1" applyFont="1" applyFill="1" applyBorder="1"/>
    <xf numFmtId="4" fontId="9" fillId="3" borderId="1" xfId="0" applyNumberFormat="1" applyFont="1" applyFill="1" applyBorder="1"/>
    <xf numFmtId="0" fontId="7" fillId="0" borderId="8" xfId="0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workbookViewId="0"/>
  </sheetViews>
  <sheetFormatPr defaultRowHeight="15" x14ac:dyDescent="0.25"/>
  <cols>
    <col min="1" max="1" width="5.140625" bestFit="1" customWidth="1"/>
    <col min="2" max="2" width="36.5703125" customWidth="1"/>
    <col min="3" max="3" width="24.28515625" bestFit="1" customWidth="1"/>
    <col min="4" max="5" width="15.7109375" customWidth="1"/>
    <col min="6" max="7" width="12.7109375" customWidth="1"/>
    <col min="8" max="8" width="17.7109375" customWidth="1"/>
    <col min="9" max="11" width="12.7109375" customWidth="1"/>
    <col min="12" max="12" width="10.7109375" customWidth="1"/>
    <col min="257" max="257" width="5.140625" bestFit="1" customWidth="1"/>
    <col min="258" max="258" width="36.5703125" customWidth="1"/>
    <col min="259" max="259" width="24.28515625" bestFit="1" customWidth="1"/>
    <col min="260" max="261" width="15.7109375" customWidth="1"/>
    <col min="262" max="263" width="12.7109375" customWidth="1"/>
    <col min="264" max="264" width="17.7109375" customWidth="1"/>
    <col min="265" max="267" width="12.7109375" customWidth="1"/>
    <col min="268" max="268" width="10.7109375" customWidth="1"/>
    <col min="513" max="513" width="5.140625" bestFit="1" customWidth="1"/>
    <col min="514" max="514" width="36.5703125" customWidth="1"/>
    <col min="515" max="515" width="24.28515625" bestFit="1" customWidth="1"/>
    <col min="516" max="517" width="15.7109375" customWidth="1"/>
    <col min="518" max="519" width="12.7109375" customWidth="1"/>
    <col min="520" max="520" width="17.7109375" customWidth="1"/>
    <col min="521" max="523" width="12.7109375" customWidth="1"/>
    <col min="524" max="524" width="10.7109375" customWidth="1"/>
    <col min="769" max="769" width="5.140625" bestFit="1" customWidth="1"/>
    <col min="770" max="770" width="36.5703125" customWidth="1"/>
    <col min="771" max="771" width="24.28515625" bestFit="1" customWidth="1"/>
    <col min="772" max="773" width="15.7109375" customWidth="1"/>
    <col min="774" max="775" width="12.7109375" customWidth="1"/>
    <col min="776" max="776" width="17.7109375" customWidth="1"/>
    <col min="777" max="779" width="12.7109375" customWidth="1"/>
    <col min="780" max="780" width="10.7109375" customWidth="1"/>
    <col min="1025" max="1025" width="5.140625" bestFit="1" customWidth="1"/>
    <col min="1026" max="1026" width="36.5703125" customWidth="1"/>
    <col min="1027" max="1027" width="24.28515625" bestFit="1" customWidth="1"/>
    <col min="1028" max="1029" width="15.7109375" customWidth="1"/>
    <col min="1030" max="1031" width="12.7109375" customWidth="1"/>
    <col min="1032" max="1032" width="17.7109375" customWidth="1"/>
    <col min="1033" max="1035" width="12.7109375" customWidth="1"/>
    <col min="1036" max="1036" width="10.7109375" customWidth="1"/>
    <col min="1281" max="1281" width="5.140625" bestFit="1" customWidth="1"/>
    <col min="1282" max="1282" width="36.5703125" customWidth="1"/>
    <col min="1283" max="1283" width="24.28515625" bestFit="1" customWidth="1"/>
    <col min="1284" max="1285" width="15.7109375" customWidth="1"/>
    <col min="1286" max="1287" width="12.7109375" customWidth="1"/>
    <col min="1288" max="1288" width="17.7109375" customWidth="1"/>
    <col min="1289" max="1291" width="12.7109375" customWidth="1"/>
    <col min="1292" max="1292" width="10.7109375" customWidth="1"/>
    <col min="1537" max="1537" width="5.140625" bestFit="1" customWidth="1"/>
    <col min="1538" max="1538" width="36.5703125" customWidth="1"/>
    <col min="1539" max="1539" width="24.28515625" bestFit="1" customWidth="1"/>
    <col min="1540" max="1541" width="15.7109375" customWidth="1"/>
    <col min="1542" max="1543" width="12.7109375" customWidth="1"/>
    <col min="1544" max="1544" width="17.7109375" customWidth="1"/>
    <col min="1545" max="1547" width="12.7109375" customWidth="1"/>
    <col min="1548" max="1548" width="10.7109375" customWidth="1"/>
    <col min="1793" max="1793" width="5.140625" bestFit="1" customWidth="1"/>
    <col min="1794" max="1794" width="36.5703125" customWidth="1"/>
    <col min="1795" max="1795" width="24.28515625" bestFit="1" customWidth="1"/>
    <col min="1796" max="1797" width="15.7109375" customWidth="1"/>
    <col min="1798" max="1799" width="12.7109375" customWidth="1"/>
    <col min="1800" max="1800" width="17.7109375" customWidth="1"/>
    <col min="1801" max="1803" width="12.7109375" customWidth="1"/>
    <col min="1804" max="1804" width="10.7109375" customWidth="1"/>
    <col min="2049" max="2049" width="5.140625" bestFit="1" customWidth="1"/>
    <col min="2050" max="2050" width="36.5703125" customWidth="1"/>
    <col min="2051" max="2051" width="24.28515625" bestFit="1" customWidth="1"/>
    <col min="2052" max="2053" width="15.7109375" customWidth="1"/>
    <col min="2054" max="2055" width="12.7109375" customWidth="1"/>
    <col min="2056" max="2056" width="17.7109375" customWidth="1"/>
    <col min="2057" max="2059" width="12.7109375" customWidth="1"/>
    <col min="2060" max="2060" width="10.7109375" customWidth="1"/>
    <col min="2305" max="2305" width="5.140625" bestFit="1" customWidth="1"/>
    <col min="2306" max="2306" width="36.5703125" customWidth="1"/>
    <col min="2307" max="2307" width="24.28515625" bestFit="1" customWidth="1"/>
    <col min="2308" max="2309" width="15.7109375" customWidth="1"/>
    <col min="2310" max="2311" width="12.7109375" customWidth="1"/>
    <col min="2312" max="2312" width="17.7109375" customWidth="1"/>
    <col min="2313" max="2315" width="12.7109375" customWidth="1"/>
    <col min="2316" max="2316" width="10.7109375" customWidth="1"/>
    <col min="2561" max="2561" width="5.140625" bestFit="1" customWidth="1"/>
    <col min="2562" max="2562" width="36.5703125" customWidth="1"/>
    <col min="2563" max="2563" width="24.28515625" bestFit="1" customWidth="1"/>
    <col min="2564" max="2565" width="15.7109375" customWidth="1"/>
    <col min="2566" max="2567" width="12.7109375" customWidth="1"/>
    <col min="2568" max="2568" width="17.7109375" customWidth="1"/>
    <col min="2569" max="2571" width="12.7109375" customWidth="1"/>
    <col min="2572" max="2572" width="10.7109375" customWidth="1"/>
    <col min="2817" max="2817" width="5.140625" bestFit="1" customWidth="1"/>
    <col min="2818" max="2818" width="36.5703125" customWidth="1"/>
    <col min="2819" max="2819" width="24.28515625" bestFit="1" customWidth="1"/>
    <col min="2820" max="2821" width="15.7109375" customWidth="1"/>
    <col min="2822" max="2823" width="12.7109375" customWidth="1"/>
    <col min="2824" max="2824" width="17.7109375" customWidth="1"/>
    <col min="2825" max="2827" width="12.7109375" customWidth="1"/>
    <col min="2828" max="2828" width="10.7109375" customWidth="1"/>
    <col min="3073" max="3073" width="5.140625" bestFit="1" customWidth="1"/>
    <col min="3074" max="3074" width="36.5703125" customWidth="1"/>
    <col min="3075" max="3075" width="24.28515625" bestFit="1" customWidth="1"/>
    <col min="3076" max="3077" width="15.7109375" customWidth="1"/>
    <col min="3078" max="3079" width="12.7109375" customWidth="1"/>
    <col min="3080" max="3080" width="17.7109375" customWidth="1"/>
    <col min="3081" max="3083" width="12.7109375" customWidth="1"/>
    <col min="3084" max="3084" width="10.7109375" customWidth="1"/>
    <col min="3329" max="3329" width="5.140625" bestFit="1" customWidth="1"/>
    <col min="3330" max="3330" width="36.5703125" customWidth="1"/>
    <col min="3331" max="3331" width="24.28515625" bestFit="1" customWidth="1"/>
    <col min="3332" max="3333" width="15.7109375" customWidth="1"/>
    <col min="3334" max="3335" width="12.7109375" customWidth="1"/>
    <col min="3336" max="3336" width="17.7109375" customWidth="1"/>
    <col min="3337" max="3339" width="12.7109375" customWidth="1"/>
    <col min="3340" max="3340" width="10.7109375" customWidth="1"/>
    <col min="3585" max="3585" width="5.140625" bestFit="1" customWidth="1"/>
    <col min="3586" max="3586" width="36.5703125" customWidth="1"/>
    <col min="3587" max="3587" width="24.28515625" bestFit="1" customWidth="1"/>
    <col min="3588" max="3589" width="15.7109375" customWidth="1"/>
    <col min="3590" max="3591" width="12.7109375" customWidth="1"/>
    <col min="3592" max="3592" width="17.7109375" customWidth="1"/>
    <col min="3593" max="3595" width="12.7109375" customWidth="1"/>
    <col min="3596" max="3596" width="10.7109375" customWidth="1"/>
    <col min="3841" max="3841" width="5.140625" bestFit="1" customWidth="1"/>
    <col min="3842" max="3842" width="36.5703125" customWidth="1"/>
    <col min="3843" max="3843" width="24.28515625" bestFit="1" customWidth="1"/>
    <col min="3844" max="3845" width="15.7109375" customWidth="1"/>
    <col min="3846" max="3847" width="12.7109375" customWidth="1"/>
    <col min="3848" max="3848" width="17.7109375" customWidth="1"/>
    <col min="3849" max="3851" width="12.7109375" customWidth="1"/>
    <col min="3852" max="3852" width="10.7109375" customWidth="1"/>
    <col min="4097" max="4097" width="5.140625" bestFit="1" customWidth="1"/>
    <col min="4098" max="4098" width="36.5703125" customWidth="1"/>
    <col min="4099" max="4099" width="24.28515625" bestFit="1" customWidth="1"/>
    <col min="4100" max="4101" width="15.7109375" customWidth="1"/>
    <col min="4102" max="4103" width="12.7109375" customWidth="1"/>
    <col min="4104" max="4104" width="17.7109375" customWidth="1"/>
    <col min="4105" max="4107" width="12.7109375" customWidth="1"/>
    <col min="4108" max="4108" width="10.7109375" customWidth="1"/>
    <col min="4353" max="4353" width="5.140625" bestFit="1" customWidth="1"/>
    <col min="4354" max="4354" width="36.5703125" customWidth="1"/>
    <col min="4355" max="4355" width="24.28515625" bestFit="1" customWidth="1"/>
    <col min="4356" max="4357" width="15.7109375" customWidth="1"/>
    <col min="4358" max="4359" width="12.7109375" customWidth="1"/>
    <col min="4360" max="4360" width="17.7109375" customWidth="1"/>
    <col min="4361" max="4363" width="12.7109375" customWidth="1"/>
    <col min="4364" max="4364" width="10.7109375" customWidth="1"/>
    <col min="4609" max="4609" width="5.140625" bestFit="1" customWidth="1"/>
    <col min="4610" max="4610" width="36.5703125" customWidth="1"/>
    <col min="4611" max="4611" width="24.28515625" bestFit="1" customWidth="1"/>
    <col min="4612" max="4613" width="15.7109375" customWidth="1"/>
    <col min="4614" max="4615" width="12.7109375" customWidth="1"/>
    <col min="4616" max="4616" width="17.7109375" customWidth="1"/>
    <col min="4617" max="4619" width="12.7109375" customWidth="1"/>
    <col min="4620" max="4620" width="10.7109375" customWidth="1"/>
    <col min="4865" max="4865" width="5.140625" bestFit="1" customWidth="1"/>
    <col min="4866" max="4866" width="36.5703125" customWidth="1"/>
    <col min="4867" max="4867" width="24.28515625" bestFit="1" customWidth="1"/>
    <col min="4868" max="4869" width="15.7109375" customWidth="1"/>
    <col min="4870" max="4871" width="12.7109375" customWidth="1"/>
    <col min="4872" max="4872" width="17.7109375" customWidth="1"/>
    <col min="4873" max="4875" width="12.7109375" customWidth="1"/>
    <col min="4876" max="4876" width="10.7109375" customWidth="1"/>
    <col min="5121" max="5121" width="5.140625" bestFit="1" customWidth="1"/>
    <col min="5122" max="5122" width="36.5703125" customWidth="1"/>
    <col min="5123" max="5123" width="24.28515625" bestFit="1" customWidth="1"/>
    <col min="5124" max="5125" width="15.7109375" customWidth="1"/>
    <col min="5126" max="5127" width="12.7109375" customWidth="1"/>
    <col min="5128" max="5128" width="17.7109375" customWidth="1"/>
    <col min="5129" max="5131" width="12.7109375" customWidth="1"/>
    <col min="5132" max="5132" width="10.7109375" customWidth="1"/>
    <col min="5377" max="5377" width="5.140625" bestFit="1" customWidth="1"/>
    <col min="5378" max="5378" width="36.5703125" customWidth="1"/>
    <col min="5379" max="5379" width="24.28515625" bestFit="1" customWidth="1"/>
    <col min="5380" max="5381" width="15.7109375" customWidth="1"/>
    <col min="5382" max="5383" width="12.7109375" customWidth="1"/>
    <col min="5384" max="5384" width="17.7109375" customWidth="1"/>
    <col min="5385" max="5387" width="12.7109375" customWidth="1"/>
    <col min="5388" max="5388" width="10.7109375" customWidth="1"/>
    <col min="5633" max="5633" width="5.140625" bestFit="1" customWidth="1"/>
    <col min="5634" max="5634" width="36.5703125" customWidth="1"/>
    <col min="5635" max="5635" width="24.28515625" bestFit="1" customWidth="1"/>
    <col min="5636" max="5637" width="15.7109375" customWidth="1"/>
    <col min="5638" max="5639" width="12.7109375" customWidth="1"/>
    <col min="5640" max="5640" width="17.7109375" customWidth="1"/>
    <col min="5641" max="5643" width="12.7109375" customWidth="1"/>
    <col min="5644" max="5644" width="10.7109375" customWidth="1"/>
    <col min="5889" max="5889" width="5.140625" bestFit="1" customWidth="1"/>
    <col min="5890" max="5890" width="36.5703125" customWidth="1"/>
    <col min="5891" max="5891" width="24.28515625" bestFit="1" customWidth="1"/>
    <col min="5892" max="5893" width="15.7109375" customWidth="1"/>
    <col min="5894" max="5895" width="12.7109375" customWidth="1"/>
    <col min="5896" max="5896" width="17.7109375" customWidth="1"/>
    <col min="5897" max="5899" width="12.7109375" customWidth="1"/>
    <col min="5900" max="5900" width="10.7109375" customWidth="1"/>
    <col min="6145" max="6145" width="5.140625" bestFit="1" customWidth="1"/>
    <col min="6146" max="6146" width="36.5703125" customWidth="1"/>
    <col min="6147" max="6147" width="24.28515625" bestFit="1" customWidth="1"/>
    <col min="6148" max="6149" width="15.7109375" customWidth="1"/>
    <col min="6150" max="6151" width="12.7109375" customWidth="1"/>
    <col min="6152" max="6152" width="17.7109375" customWidth="1"/>
    <col min="6153" max="6155" width="12.7109375" customWidth="1"/>
    <col min="6156" max="6156" width="10.7109375" customWidth="1"/>
    <col min="6401" max="6401" width="5.140625" bestFit="1" customWidth="1"/>
    <col min="6402" max="6402" width="36.5703125" customWidth="1"/>
    <col min="6403" max="6403" width="24.28515625" bestFit="1" customWidth="1"/>
    <col min="6404" max="6405" width="15.7109375" customWidth="1"/>
    <col min="6406" max="6407" width="12.7109375" customWidth="1"/>
    <col min="6408" max="6408" width="17.7109375" customWidth="1"/>
    <col min="6409" max="6411" width="12.7109375" customWidth="1"/>
    <col min="6412" max="6412" width="10.7109375" customWidth="1"/>
    <col min="6657" max="6657" width="5.140625" bestFit="1" customWidth="1"/>
    <col min="6658" max="6658" width="36.5703125" customWidth="1"/>
    <col min="6659" max="6659" width="24.28515625" bestFit="1" customWidth="1"/>
    <col min="6660" max="6661" width="15.7109375" customWidth="1"/>
    <col min="6662" max="6663" width="12.7109375" customWidth="1"/>
    <col min="6664" max="6664" width="17.7109375" customWidth="1"/>
    <col min="6665" max="6667" width="12.7109375" customWidth="1"/>
    <col min="6668" max="6668" width="10.7109375" customWidth="1"/>
    <col min="6913" max="6913" width="5.140625" bestFit="1" customWidth="1"/>
    <col min="6914" max="6914" width="36.5703125" customWidth="1"/>
    <col min="6915" max="6915" width="24.28515625" bestFit="1" customWidth="1"/>
    <col min="6916" max="6917" width="15.7109375" customWidth="1"/>
    <col min="6918" max="6919" width="12.7109375" customWidth="1"/>
    <col min="6920" max="6920" width="17.7109375" customWidth="1"/>
    <col min="6921" max="6923" width="12.7109375" customWidth="1"/>
    <col min="6924" max="6924" width="10.7109375" customWidth="1"/>
    <col min="7169" max="7169" width="5.140625" bestFit="1" customWidth="1"/>
    <col min="7170" max="7170" width="36.5703125" customWidth="1"/>
    <col min="7171" max="7171" width="24.28515625" bestFit="1" customWidth="1"/>
    <col min="7172" max="7173" width="15.7109375" customWidth="1"/>
    <col min="7174" max="7175" width="12.7109375" customWidth="1"/>
    <col min="7176" max="7176" width="17.7109375" customWidth="1"/>
    <col min="7177" max="7179" width="12.7109375" customWidth="1"/>
    <col min="7180" max="7180" width="10.7109375" customWidth="1"/>
    <col min="7425" max="7425" width="5.140625" bestFit="1" customWidth="1"/>
    <col min="7426" max="7426" width="36.5703125" customWidth="1"/>
    <col min="7427" max="7427" width="24.28515625" bestFit="1" customWidth="1"/>
    <col min="7428" max="7429" width="15.7109375" customWidth="1"/>
    <col min="7430" max="7431" width="12.7109375" customWidth="1"/>
    <col min="7432" max="7432" width="17.7109375" customWidth="1"/>
    <col min="7433" max="7435" width="12.7109375" customWidth="1"/>
    <col min="7436" max="7436" width="10.7109375" customWidth="1"/>
    <col min="7681" max="7681" width="5.140625" bestFit="1" customWidth="1"/>
    <col min="7682" max="7682" width="36.5703125" customWidth="1"/>
    <col min="7683" max="7683" width="24.28515625" bestFit="1" customWidth="1"/>
    <col min="7684" max="7685" width="15.7109375" customWidth="1"/>
    <col min="7686" max="7687" width="12.7109375" customWidth="1"/>
    <col min="7688" max="7688" width="17.7109375" customWidth="1"/>
    <col min="7689" max="7691" width="12.7109375" customWidth="1"/>
    <col min="7692" max="7692" width="10.7109375" customWidth="1"/>
    <col min="7937" max="7937" width="5.140625" bestFit="1" customWidth="1"/>
    <col min="7938" max="7938" width="36.5703125" customWidth="1"/>
    <col min="7939" max="7939" width="24.28515625" bestFit="1" customWidth="1"/>
    <col min="7940" max="7941" width="15.7109375" customWidth="1"/>
    <col min="7942" max="7943" width="12.7109375" customWidth="1"/>
    <col min="7944" max="7944" width="17.7109375" customWidth="1"/>
    <col min="7945" max="7947" width="12.7109375" customWidth="1"/>
    <col min="7948" max="7948" width="10.7109375" customWidth="1"/>
    <col min="8193" max="8193" width="5.140625" bestFit="1" customWidth="1"/>
    <col min="8194" max="8194" width="36.5703125" customWidth="1"/>
    <col min="8195" max="8195" width="24.28515625" bestFit="1" customWidth="1"/>
    <col min="8196" max="8197" width="15.7109375" customWidth="1"/>
    <col min="8198" max="8199" width="12.7109375" customWidth="1"/>
    <col min="8200" max="8200" width="17.7109375" customWidth="1"/>
    <col min="8201" max="8203" width="12.7109375" customWidth="1"/>
    <col min="8204" max="8204" width="10.7109375" customWidth="1"/>
    <col min="8449" max="8449" width="5.140625" bestFit="1" customWidth="1"/>
    <col min="8450" max="8450" width="36.5703125" customWidth="1"/>
    <col min="8451" max="8451" width="24.28515625" bestFit="1" customWidth="1"/>
    <col min="8452" max="8453" width="15.7109375" customWidth="1"/>
    <col min="8454" max="8455" width="12.7109375" customWidth="1"/>
    <col min="8456" max="8456" width="17.7109375" customWidth="1"/>
    <col min="8457" max="8459" width="12.7109375" customWidth="1"/>
    <col min="8460" max="8460" width="10.7109375" customWidth="1"/>
    <col min="8705" max="8705" width="5.140625" bestFit="1" customWidth="1"/>
    <col min="8706" max="8706" width="36.5703125" customWidth="1"/>
    <col min="8707" max="8707" width="24.28515625" bestFit="1" customWidth="1"/>
    <col min="8708" max="8709" width="15.7109375" customWidth="1"/>
    <col min="8710" max="8711" width="12.7109375" customWidth="1"/>
    <col min="8712" max="8712" width="17.7109375" customWidth="1"/>
    <col min="8713" max="8715" width="12.7109375" customWidth="1"/>
    <col min="8716" max="8716" width="10.7109375" customWidth="1"/>
    <col min="8961" max="8961" width="5.140625" bestFit="1" customWidth="1"/>
    <col min="8962" max="8962" width="36.5703125" customWidth="1"/>
    <col min="8963" max="8963" width="24.28515625" bestFit="1" customWidth="1"/>
    <col min="8964" max="8965" width="15.7109375" customWidth="1"/>
    <col min="8966" max="8967" width="12.7109375" customWidth="1"/>
    <col min="8968" max="8968" width="17.7109375" customWidth="1"/>
    <col min="8969" max="8971" width="12.7109375" customWidth="1"/>
    <col min="8972" max="8972" width="10.7109375" customWidth="1"/>
    <col min="9217" max="9217" width="5.140625" bestFit="1" customWidth="1"/>
    <col min="9218" max="9218" width="36.5703125" customWidth="1"/>
    <col min="9219" max="9219" width="24.28515625" bestFit="1" customWidth="1"/>
    <col min="9220" max="9221" width="15.7109375" customWidth="1"/>
    <col min="9222" max="9223" width="12.7109375" customWidth="1"/>
    <col min="9224" max="9224" width="17.7109375" customWidth="1"/>
    <col min="9225" max="9227" width="12.7109375" customWidth="1"/>
    <col min="9228" max="9228" width="10.7109375" customWidth="1"/>
    <col min="9473" max="9473" width="5.140625" bestFit="1" customWidth="1"/>
    <col min="9474" max="9474" width="36.5703125" customWidth="1"/>
    <col min="9475" max="9475" width="24.28515625" bestFit="1" customWidth="1"/>
    <col min="9476" max="9477" width="15.7109375" customWidth="1"/>
    <col min="9478" max="9479" width="12.7109375" customWidth="1"/>
    <col min="9480" max="9480" width="17.7109375" customWidth="1"/>
    <col min="9481" max="9483" width="12.7109375" customWidth="1"/>
    <col min="9484" max="9484" width="10.7109375" customWidth="1"/>
    <col min="9729" max="9729" width="5.140625" bestFit="1" customWidth="1"/>
    <col min="9730" max="9730" width="36.5703125" customWidth="1"/>
    <col min="9731" max="9731" width="24.28515625" bestFit="1" customWidth="1"/>
    <col min="9732" max="9733" width="15.7109375" customWidth="1"/>
    <col min="9734" max="9735" width="12.7109375" customWidth="1"/>
    <col min="9736" max="9736" width="17.7109375" customWidth="1"/>
    <col min="9737" max="9739" width="12.7109375" customWidth="1"/>
    <col min="9740" max="9740" width="10.7109375" customWidth="1"/>
    <col min="9985" max="9985" width="5.140625" bestFit="1" customWidth="1"/>
    <col min="9986" max="9986" width="36.5703125" customWidth="1"/>
    <col min="9987" max="9987" width="24.28515625" bestFit="1" customWidth="1"/>
    <col min="9988" max="9989" width="15.7109375" customWidth="1"/>
    <col min="9990" max="9991" width="12.7109375" customWidth="1"/>
    <col min="9992" max="9992" width="17.7109375" customWidth="1"/>
    <col min="9993" max="9995" width="12.7109375" customWidth="1"/>
    <col min="9996" max="9996" width="10.7109375" customWidth="1"/>
    <col min="10241" max="10241" width="5.140625" bestFit="1" customWidth="1"/>
    <col min="10242" max="10242" width="36.5703125" customWidth="1"/>
    <col min="10243" max="10243" width="24.28515625" bestFit="1" customWidth="1"/>
    <col min="10244" max="10245" width="15.7109375" customWidth="1"/>
    <col min="10246" max="10247" width="12.7109375" customWidth="1"/>
    <col min="10248" max="10248" width="17.7109375" customWidth="1"/>
    <col min="10249" max="10251" width="12.7109375" customWidth="1"/>
    <col min="10252" max="10252" width="10.7109375" customWidth="1"/>
    <col min="10497" max="10497" width="5.140625" bestFit="1" customWidth="1"/>
    <col min="10498" max="10498" width="36.5703125" customWidth="1"/>
    <col min="10499" max="10499" width="24.28515625" bestFit="1" customWidth="1"/>
    <col min="10500" max="10501" width="15.7109375" customWidth="1"/>
    <col min="10502" max="10503" width="12.7109375" customWidth="1"/>
    <col min="10504" max="10504" width="17.7109375" customWidth="1"/>
    <col min="10505" max="10507" width="12.7109375" customWidth="1"/>
    <col min="10508" max="10508" width="10.7109375" customWidth="1"/>
    <col min="10753" max="10753" width="5.140625" bestFit="1" customWidth="1"/>
    <col min="10754" max="10754" width="36.5703125" customWidth="1"/>
    <col min="10755" max="10755" width="24.28515625" bestFit="1" customWidth="1"/>
    <col min="10756" max="10757" width="15.7109375" customWidth="1"/>
    <col min="10758" max="10759" width="12.7109375" customWidth="1"/>
    <col min="10760" max="10760" width="17.7109375" customWidth="1"/>
    <col min="10761" max="10763" width="12.7109375" customWidth="1"/>
    <col min="10764" max="10764" width="10.7109375" customWidth="1"/>
    <col min="11009" max="11009" width="5.140625" bestFit="1" customWidth="1"/>
    <col min="11010" max="11010" width="36.5703125" customWidth="1"/>
    <col min="11011" max="11011" width="24.28515625" bestFit="1" customWidth="1"/>
    <col min="11012" max="11013" width="15.7109375" customWidth="1"/>
    <col min="11014" max="11015" width="12.7109375" customWidth="1"/>
    <col min="11016" max="11016" width="17.7109375" customWidth="1"/>
    <col min="11017" max="11019" width="12.7109375" customWidth="1"/>
    <col min="11020" max="11020" width="10.7109375" customWidth="1"/>
    <col min="11265" max="11265" width="5.140625" bestFit="1" customWidth="1"/>
    <col min="11266" max="11266" width="36.5703125" customWidth="1"/>
    <col min="11267" max="11267" width="24.28515625" bestFit="1" customWidth="1"/>
    <col min="11268" max="11269" width="15.7109375" customWidth="1"/>
    <col min="11270" max="11271" width="12.7109375" customWidth="1"/>
    <col min="11272" max="11272" width="17.7109375" customWidth="1"/>
    <col min="11273" max="11275" width="12.7109375" customWidth="1"/>
    <col min="11276" max="11276" width="10.7109375" customWidth="1"/>
    <col min="11521" max="11521" width="5.140625" bestFit="1" customWidth="1"/>
    <col min="11522" max="11522" width="36.5703125" customWidth="1"/>
    <col min="11523" max="11523" width="24.28515625" bestFit="1" customWidth="1"/>
    <col min="11524" max="11525" width="15.7109375" customWidth="1"/>
    <col min="11526" max="11527" width="12.7109375" customWidth="1"/>
    <col min="11528" max="11528" width="17.7109375" customWidth="1"/>
    <col min="11529" max="11531" width="12.7109375" customWidth="1"/>
    <col min="11532" max="11532" width="10.7109375" customWidth="1"/>
    <col min="11777" max="11777" width="5.140625" bestFit="1" customWidth="1"/>
    <col min="11778" max="11778" width="36.5703125" customWidth="1"/>
    <col min="11779" max="11779" width="24.28515625" bestFit="1" customWidth="1"/>
    <col min="11780" max="11781" width="15.7109375" customWidth="1"/>
    <col min="11782" max="11783" width="12.7109375" customWidth="1"/>
    <col min="11784" max="11784" width="17.7109375" customWidth="1"/>
    <col min="11785" max="11787" width="12.7109375" customWidth="1"/>
    <col min="11788" max="11788" width="10.7109375" customWidth="1"/>
    <col min="12033" max="12033" width="5.140625" bestFit="1" customWidth="1"/>
    <col min="12034" max="12034" width="36.5703125" customWidth="1"/>
    <col min="12035" max="12035" width="24.28515625" bestFit="1" customWidth="1"/>
    <col min="12036" max="12037" width="15.7109375" customWidth="1"/>
    <col min="12038" max="12039" width="12.7109375" customWidth="1"/>
    <col min="12040" max="12040" width="17.7109375" customWidth="1"/>
    <col min="12041" max="12043" width="12.7109375" customWidth="1"/>
    <col min="12044" max="12044" width="10.7109375" customWidth="1"/>
    <col min="12289" max="12289" width="5.140625" bestFit="1" customWidth="1"/>
    <col min="12290" max="12290" width="36.5703125" customWidth="1"/>
    <col min="12291" max="12291" width="24.28515625" bestFit="1" customWidth="1"/>
    <col min="12292" max="12293" width="15.7109375" customWidth="1"/>
    <col min="12294" max="12295" width="12.7109375" customWidth="1"/>
    <col min="12296" max="12296" width="17.7109375" customWidth="1"/>
    <col min="12297" max="12299" width="12.7109375" customWidth="1"/>
    <col min="12300" max="12300" width="10.7109375" customWidth="1"/>
    <col min="12545" max="12545" width="5.140625" bestFit="1" customWidth="1"/>
    <col min="12546" max="12546" width="36.5703125" customWidth="1"/>
    <col min="12547" max="12547" width="24.28515625" bestFit="1" customWidth="1"/>
    <col min="12548" max="12549" width="15.7109375" customWidth="1"/>
    <col min="12550" max="12551" width="12.7109375" customWidth="1"/>
    <col min="12552" max="12552" width="17.7109375" customWidth="1"/>
    <col min="12553" max="12555" width="12.7109375" customWidth="1"/>
    <col min="12556" max="12556" width="10.7109375" customWidth="1"/>
    <col min="12801" max="12801" width="5.140625" bestFit="1" customWidth="1"/>
    <col min="12802" max="12802" width="36.5703125" customWidth="1"/>
    <col min="12803" max="12803" width="24.28515625" bestFit="1" customWidth="1"/>
    <col min="12804" max="12805" width="15.7109375" customWidth="1"/>
    <col min="12806" max="12807" width="12.7109375" customWidth="1"/>
    <col min="12808" max="12808" width="17.7109375" customWidth="1"/>
    <col min="12809" max="12811" width="12.7109375" customWidth="1"/>
    <col min="12812" max="12812" width="10.7109375" customWidth="1"/>
    <col min="13057" max="13057" width="5.140625" bestFit="1" customWidth="1"/>
    <col min="13058" max="13058" width="36.5703125" customWidth="1"/>
    <col min="13059" max="13059" width="24.28515625" bestFit="1" customWidth="1"/>
    <col min="13060" max="13061" width="15.7109375" customWidth="1"/>
    <col min="13062" max="13063" width="12.7109375" customWidth="1"/>
    <col min="13064" max="13064" width="17.7109375" customWidth="1"/>
    <col min="13065" max="13067" width="12.7109375" customWidth="1"/>
    <col min="13068" max="13068" width="10.7109375" customWidth="1"/>
    <col min="13313" max="13313" width="5.140625" bestFit="1" customWidth="1"/>
    <col min="13314" max="13314" width="36.5703125" customWidth="1"/>
    <col min="13315" max="13315" width="24.28515625" bestFit="1" customWidth="1"/>
    <col min="13316" max="13317" width="15.7109375" customWidth="1"/>
    <col min="13318" max="13319" width="12.7109375" customWidth="1"/>
    <col min="13320" max="13320" width="17.7109375" customWidth="1"/>
    <col min="13321" max="13323" width="12.7109375" customWidth="1"/>
    <col min="13324" max="13324" width="10.7109375" customWidth="1"/>
    <col min="13569" max="13569" width="5.140625" bestFit="1" customWidth="1"/>
    <col min="13570" max="13570" width="36.5703125" customWidth="1"/>
    <col min="13571" max="13571" width="24.28515625" bestFit="1" customWidth="1"/>
    <col min="13572" max="13573" width="15.7109375" customWidth="1"/>
    <col min="13574" max="13575" width="12.7109375" customWidth="1"/>
    <col min="13576" max="13576" width="17.7109375" customWidth="1"/>
    <col min="13577" max="13579" width="12.7109375" customWidth="1"/>
    <col min="13580" max="13580" width="10.7109375" customWidth="1"/>
    <col min="13825" max="13825" width="5.140625" bestFit="1" customWidth="1"/>
    <col min="13826" max="13826" width="36.5703125" customWidth="1"/>
    <col min="13827" max="13827" width="24.28515625" bestFit="1" customWidth="1"/>
    <col min="13828" max="13829" width="15.7109375" customWidth="1"/>
    <col min="13830" max="13831" width="12.7109375" customWidth="1"/>
    <col min="13832" max="13832" width="17.7109375" customWidth="1"/>
    <col min="13833" max="13835" width="12.7109375" customWidth="1"/>
    <col min="13836" max="13836" width="10.7109375" customWidth="1"/>
    <col min="14081" max="14081" width="5.140625" bestFit="1" customWidth="1"/>
    <col min="14082" max="14082" width="36.5703125" customWidth="1"/>
    <col min="14083" max="14083" width="24.28515625" bestFit="1" customWidth="1"/>
    <col min="14084" max="14085" width="15.7109375" customWidth="1"/>
    <col min="14086" max="14087" width="12.7109375" customWidth="1"/>
    <col min="14088" max="14088" width="17.7109375" customWidth="1"/>
    <col min="14089" max="14091" width="12.7109375" customWidth="1"/>
    <col min="14092" max="14092" width="10.7109375" customWidth="1"/>
    <col min="14337" max="14337" width="5.140625" bestFit="1" customWidth="1"/>
    <col min="14338" max="14338" width="36.5703125" customWidth="1"/>
    <col min="14339" max="14339" width="24.28515625" bestFit="1" customWidth="1"/>
    <col min="14340" max="14341" width="15.7109375" customWidth="1"/>
    <col min="14342" max="14343" width="12.7109375" customWidth="1"/>
    <col min="14344" max="14344" width="17.7109375" customWidth="1"/>
    <col min="14345" max="14347" width="12.7109375" customWidth="1"/>
    <col min="14348" max="14348" width="10.7109375" customWidth="1"/>
    <col min="14593" max="14593" width="5.140625" bestFit="1" customWidth="1"/>
    <col min="14594" max="14594" width="36.5703125" customWidth="1"/>
    <col min="14595" max="14595" width="24.28515625" bestFit="1" customWidth="1"/>
    <col min="14596" max="14597" width="15.7109375" customWidth="1"/>
    <col min="14598" max="14599" width="12.7109375" customWidth="1"/>
    <col min="14600" max="14600" width="17.7109375" customWidth="1"/>
    <col min="14601" max="14603" width="12.7109375" customWidth="1"/>
    <col min="14604" max="14604" width="10.7109375" customWidth="1"/>
    <col min="14849" max="14849" width="5.140625" bestFit="1" customWidth="1"/>
    <col min="14850" max="14850" width="36.5703125" customWidth="1"/>
    <col min="14851" max="14851" width="24.28515625" bestFit="1" customWidth="1"/>
    <col min="14852" max="14853" width="15.7109375" customWidth="1"/>
    <col min="14854" max="14855" width="12.7109375" customWidth="1"/>
    <col min="14856" max="14856" width="17.7109375" customWidth="1"/>
    <col min="14857" max="14859" width="12.7109375" customWidth="1"/>
    <col min="14860" max="14860" width="10.7109375" customWidth="1"/>
    <col min="15105" max="15105" width="5.140625" bestFit="1" customWidth="1"/>
    <col min="15106" max="15106" width="36.5703125" customWidth="1"/>
    <col min="15107" max="15107" width="24.28515625" bestFit="1" customWidth="1"/>
    <col min="15108" max="15109" width="15.7109375" customWidth="1"/>
    <col min="15110" max="15111" width="12.7109375" customWidth="1"/>
    <col min="15112" max="15112" width="17.7109375" customWidth="1"/>
    <col min="15113" max="15115" width="12.7109375" customWidth="1"/>
    <col min="15116" max="15116" width="10.7109375" customWidth="1"/>
    <col min="15361" max="15361" width="5.140625" bestFit="1" customWidth="1"/>
    <col min="15362" max="15362" width="36.5703125" customWidth="1"/>
    <col min="15363" max="15363" width="24.28515625" bestFit="1" customWidth="1"/>
    <col min="15364" max="15365" width="15.7109375" customWidth="1"/>
    <col min="15366" max="15367" width="12.7109375" customWidth="1"/>
    <col min="15368" max="15368" width="17.7109375" customWidth="1"/>
    <col min="15369" max="15371" width="12.7109375" customWidth="1"/>
    <col min="15372" max="15372" width="10.7109375" customWidth="1"/>
    <col min="15617" max="15617" width="5.140625" bestFit="1" customWidth="1"/>
    <col min="15618" max="15618" width="36.5703125" customWidth="1"/>
    <col min="15619" max="15619" width="24.28515625" bestFit="1" customWidth="1"/>
    <col min="15620" max="15621" width="15.7109375" customWidth="1"/>
    <col min="15622" max="15623" width="12.7109375" customWidth="1"/>
    <col min="15624" max="15624" width="17.7109375" customWidth="1"/>
    <col min="15625" max="15627" width="12.7109375" customWidth="1"/>
    <col min="15628" max="15628" width="10.7109375" customWidth="1"/>
    <col min="15873" max="15873" width="5.140625" bestFit="1" customWidth="1"/>
    <col min="15874" max="15874" width="36.5703125" customWidth="1"/>
    <col min="15875" max="15875" width="24.28515625" bestFit="1" customWidth="1"/>
    <col min="15876" max="15877" width="15.7109375" customWidth="1"/>
    <col min="15878" max="15879" width="12.7109375" customWidth="1"/>
    <col min="15880" max="15880" width="17.7109375" customWidth="1"/>
    <col min="15881" max="15883" width="12.7109375" customWidth="1"/>
    <col min="15884" max="15884" width="10.7109375" customWidth="1"/>
    <col min="16129" max="16129" width="5.140625" bestFit="1" customWidth="1"/>
    <col min="16130" max="16130" width="36.5703125" customWidth="1"/>
    <col min="16131" max="16131" width="24.28515625" bestFit="1" customWidth="1"/>
    <col min="16132" max="16133" width="15.7109375" customWidth="1"/>
    <col min="16134" max="16135" width="12.7109375" customWidth="1"/>
    <col min="16136" max="16136" width="17.7109375" customWidth="1"/>
    <col min="16137" max="16139" width="12.7109375" customWidth="1"/>
    <col min="16140" max="16140" width="10.7109375" customWidth="1"/>
  </cols>
  <sheetData>
    <row r="1" spans="1:12" ht="15.75" x14ac:dyDescent="0.25">
      <c r="F1" s="1" t="s">
        <v>0</v>
      </c>
      <c r="G1" s="1"/>
      <c r="H1" s="1"/>
      <c r="I1" s="1"/>
      <c r="J1" s="1"/>
      <c r="K1" s="1"/>
      <c r="L1" s="1"/>
    </row>
    <row r="2" spans="1:12" ht="15.75" x14ac:dyDescent="0.25">
      <c r="A2" s="2"/>
      <c r="C2" s="3" t="s">
        <v>1</v>
      </c>
      <c r="D2" s="4">
        <v>2219520</v>
      </c>
      <c r="E2" s="5"/>
      <c r="F2" s="6"/>
      <c r="G2" s="2"/>
      <c r="H2" s="2"/>
      <c r="I2" s="2"/>
      <c r="J2" s="2"/>
      <c r="K2" s="2"/>
      <c r="L2" s="2"/>
    </row>
    <row r="3" spans="1:12" ht="15.75" x14ac:dyDescent="0.25">
      <c r="A3" s="2"/>
      <c r="B3" s="7" t="s">
        <v>2</v>
      </c>
      <c r="C3" s="2"/>
      <c r="D3" s="2"/>
      <c r="E3" s="2"/>
      <c r="F3" s="2"/>
      <c r="G3" s="2"/>
      <c r="H3" s="2"/>
      <c r="I3" s="2"/>
      <c r="J3" s="4">
        <f>D2*40%</f>
        <v>887808</v>
      </c>
      <c r="K3" s="8"/>
      <c r="L3" s="2"/>
    </row>
    <row r="4" spans="1:12" ht="24.75" customHeight="1" x14ac:dyDescent="0.25">
      <c r="A4" s="9"/>
      <c r="B4" s="10"/>
      <c r="C4" s="84" t="s">
        <v>3</v>
      </c>
      <c r="D4" s="85"/>
      <c r="E4" s="86"/>
      <c r="F4" s="84" t="s">
        <v>4</v>
      </c>
      <c r="G4" s="86"/>
      <c r="H4" s="87" t="s">
        <v>5</v>
      </c>
      <c r="I4" s="87" t="s">
        <v>6</v>
      </c>
      <c r="J4" s="87" t="s">
        <v>7</v>
      </c>
      <c r="K4" s="87" t="s">
        <v>8</v>
      </c>
      <c r="L4" s="9"/>
    </row>
    <row r="5" spans="1:12" ht="50.25" customHeight="1" thickBot="1" x14ac:dyDescent="0.3">
      <c r="A5" s="11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88"/>
      <c r="I5" s="88"/>
      <c r="J5" s="88"/>
      <c r="K5" s="88"/>
      <c r="L5" s="12"/>
    </row>
    <row r="6" spans="1:12" ht="15.75" thickBot="1" x14ac:dyDescent="0.3">
      <c r="A6" s="13"/>
      <c r="B6" s="14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5" t="s">
        <v>16</v>
      </c>
      <c r="I6" s="14" t="s">
        <v>17</v>
      </c>
      <c r="J6" s="14" t="s">
        <v>18</v>
      </c>
      <c r="K6" s="14" t="s">
        <v>19</v>
      </c>
      <c r="L6" s="16" t="s">
        <v>20</v>
      </c>
    </row>
    <row r="7" spans="1:12" x14ac:dyDescent="0.25">
      <c r="A7" s="17">
        <v>1</v>
      </c>
      <c r="B7" s="18" t="s">
        <v>21</v>
      </c>
      <c r="C7" s="19">
        <v>517</v>
      </c>
      <c r="D7" s="19">
        <v>40</v>
      </c>
      <c r="E7" s="19">
        <v>30</v>
      </c>
      <c r="F7" s="19">
        <v>224</v>
      </c>
      <c r="G7" s="19">
        <v>308</v>
      </c>
      <c r="H7" s="20">
        <f t="shared" ref="H7:H34" si="0">IF(G7&lt;F7,G7/F7,1)</f>
        <v>1</v>
      </c>
      <c r="I7" s="20">
        <f>C7*H7</f>
        <v>517</v>
      </c>
      <c r="J7" s="21">
        <f t="shared" ref="J7:J34" si="1">D7+E7+I7</f>
        <v>587</v>
      </c>
      <c r="K7" s="22">
        <f>J7*J36</f>
        <v>76541.037796500765</v>
      </c>
      <c r="L7" s="2"/>
    </row>
    <row r="8" spans="1:12" x14ac:dyDescent="0.25">
      <c r="A8" s="23">
        <v>2</v>
      </c>
      <c r="B8" s="24" t="s">
        <v>22</v>
      </c>
      <c r="C8" s="25">
        <v>1960</v>
      </c>
      <c r="D8" s="25">
        <v>120</v>
      </c>
      <c r="E8" s="25">
        <v>0</v>
      </c>
      <c r="F8" s="25">
        <v>568</v>
      </c>
      <c r="G8" s="25">
        <v>318</v>
      </c>
      <c r="H8" s="26">
        <f t="shared" si="0"/>
        <v>0.5598591549295775</v>
      </c>
      <c r="I8" s="26">
        <f t="shared" ref="I8:I34" si="2">C8*H8</f>
        <v>1097.323943661972</v>
      </c>
      <c r="J8" s="27">
        <f t="shared" si="1"/>
        <v>1217.323943661972</v>
      </c>
      <c r="K8" s="28">
        <f>J8*J36</f>
        <v>158731.24017447422</v>
      </c>
      <c r="L8" s="2"/>
    </row>
    <row r="9" spans="1:12" x14ac:dyDescent="0.25">
      <c r="A9" s="23">
        <v>3</v>
      </c>
      <c r="B9" s="29" t="s">
        <v>23</v>
      </c>
      <c r="C9" s="25">
        <v>296</v>
      </c>
      <c r="D9" s="25">
        <v>60</v>
      </c>
      <c r="E9" s="25">
        <v>0</v>
      </c>
      <c r="F9" s="25">
        <v>114</v>
      </c>
      <c r="G9" s="25">
        <v>182</v>
      </c>
      <c r="H9" s="26">
        <f t="shared" si="0"/>
        <v>1</v>
      </c>
      <c r="I9" s="26">
        <f t="shared" si="2"/>
        <v>296</v>
      </c>
      <c r="J9" s="27">
        <f t="shared" si="1"/>
        <v>356</v>
      </c>
      <c r="K9" s="28">
        <f>J9*J36</f>
        <v>46420.118322920396</v>
      </c>
      <c r="L9" s="30"/>
    </row>
    <row r="10" spans="1:12" x14ac:dyDescent="0.25">
      <c r="A10" s="23">
        <v>4</v>
      </c>
      <c r="B10" s="29" t="s">
        <v>24</v>
      </c>
      <c r="C10" s="31">
        <v>92</v>
      </c>
      <c r="D10" s="31">
        <v>0</v>
      </c>
      <c r="E10" s="31">
        <v>0</v>
      </c>
      <c r="F10" s="31">
        <v>44</v>
      </c>
      <c r="G10" s="31">
        <v>30</v>
      </c>
      <c r="H10" s="26">
        <f t="shared" si="0"/>
        <v>0.68181818181818177</v>
      </c>
      <c r="I10" s="26">
        <f t="shared" si="2"/>
        <v>62.72727272727272</v>
      </c>
      <c r="J10" s="27">
        <f t="shared" si="1"/>
        <v>62.72727272727272</v>
      </c>
      <c r="K10" s="28">
        <f>J10*J36</f>
        <v>8179.234331668812</v>
      </c>
      <c r="L10" s="30"/>
    </row>
    <row r="11" spans="1:12" x14ac:dyDescent="0.25">
      <c r="A11" s="23">
        <v>5</v>
      </c>
      <c r="B11" s="29" t="s">
        <v>25</v>
      </c>
      <c r="C11" s="31">
        <v>92</v>
      </c>
      <c r="D11" s="31">
        <v>0</v>
      </c>
      <c r="E11" s="31">
        <v>0</v>
      </c>
      <c r="F11" s="31">
        <v>44</v>
      </c>
      <c r="G11" s="31">
        <v>30</v>
      </c>
      <c r="H11" s="26">
        <f t="shared" si="0"/>
        <v>0.68181818181818177</v>
      </c>
      <c r="I11" s="26">
        <f t="shared" si="2"/>
        <v>62.72727272727272</v>
      </c>
      <c r="J11" s="27">
        <f t="shared" si="1"/>
        <v>62.72727272727272</v>
      </c>
      <c r="K11" s="28">
        <f>J11*J36</f>
        <v>8179.234331668812</v>
      </c>
      <c r="L11" s="2"/>
    </row>
    <row r="12" spans="1:12" x14ac:dyDescent="0.25">
      <c r="A12" s="23">
        <v>6</v>
      </c>
      <c r="B12" s="29" t="s">
        <v>26</v>
      </c>
      <c r="C12" s="25">
        <v>2523</v>
      </c>
      <c r="D12" s="25">
        <v>40</v>
      </c>
      <c r="E12" s="25">
        <v>0</v>
      </c>
      <c r="F12" s="25">
        <v>762</v>
      </c>
      <c r="G12" s="25">
        <v>72</v>
      </c>
      <c r="H12" s="26">
        <f t="shared" si="0"/>
        <v>9.4488188976377951E-2</v>
      </c>
      <c r="I12" s="26">
        <f t="shared" si="2"/>
        <v>238.39370078740157</v>
      </c>
      <c r="J12" s="27">
        <f t="shared" si="1"/>
        <v>278.3937007874016</v>
      </c>
      <c r="K12" s="28">
        <f>J12*J36</f>
        <v>36300.754300300221</v>
      </c>
      <c r="L12" s="2"/>
    </row>
    <row r="13" spans="1:12" x14ac:dyDescent="0.25">
      <c r="A13" s="23">
        <v>7</v>
      </c>
      <c r="B13" s="24" t="s">
        <v>27</v>
      </c>
      <c r="C13" s="25">
        <v>564</v>
      </c>
      <c r="D13" s="25">
        <v>40</v>
      </c>
      <c r="E13" s="25">
        <v>30</v>
      </c>
      <c r="F13" s="25">
        <v>140</v>
      </c>
      <c r="G13" s="25">
        <v>52</v>
      </c>
      <c r="H13" s="26">
        <f t="shared" si="0"/>
        <v>0.37142857142857144</v>
      </c>
      <c r="I13" s="26">
        <f t="shared" si="2"/>
        <v>209.48571428571429</v>
      </c>
      <c r="J13" s="32">
        <f t="shared" si="1"/>
        <v>279.48571428571427</v>
      </c>
      <c r="K13" s="28">
        <f>J13*J36</f>
        <v>36443.145861541518</v>
      </c>
      <c r="L13" s="2"/>
    </row>
    <row r="14" spans="1:12" x14ac:dyDescent="0.25">
      <c r="A14" s="23">
        <v>8</v>
      </c>
      <c r="B14" s="29" t="s">
        <v>28</v>
      </c>
      <c r="C14" s="25">
        <v>79</v>
      </c>
      <c r="D14" s="25">
        <v>0</v>
      </c>
      <c r="E14" s="25">
        <v>0</v>
      </c>
      <c r="F14" s="25">
        <v>32</v>
      </c>
      <c r="G14" s="25">
        <v>22</v>
      </c>
      <c r="H14" s="26">
        <f t="shared" si="0"/>
        <v>0.6875</v>
      </c>
      <c r="I14" s="26">
        <f t="shared" si="2"/>
        <v>54.3125</v>
      </c>
      <c r="J14" s="27">
        <f t="shared" si="1"/>
        <v>54.3125</v>
      </c>
      <c r="K14" s="28">
        <f>J14*J36</f>
        <v>7082.0019000382417</v>
      </c>
      <c r="L14" s="2"/>
    </row>
    <row r="15" spans="1:12" x14ac:dyDescent="0.25">
      <c r="A15" s="23">
        <v>9</v>
      </c>
      <c r="B15" s="29" t="s">
        <v>29</v>
      </c>
      <c r="C15" s="25">
        <v>170</v>
      </c>
      <c r="D15" s="25">
        <v>0</v>
      </c>
      <c r="E15" s="25">
        <v>0</v>
      </c>
      <c r="F15" s="25">
        <v>63</v>
      </c>
      <c r="G15" s="25">
        <v>40</v>
      </c>
      <c r="H15" s="26">
        <f t="shared" si="0"/>
        <v>0.63492063492063489</v>
      </c>
      <c r="I15" s="26">
        <f t="shared" si="2"/>
        <v>107.93650793650794</v>
      </c>
      <c r="J15" s="27">
        <f t="shared" si="1"/>
        <v>107.93650793650794</v>
      </c>
      <c r="K15" s="28">
        <f>J15*J36</f>
        <v>14074.228847684086</v>
      </c>
      <c r="L15" s="2"/>
    </row>
    <row r="16" spans="1:12" x14ac:dyDescent="0.25">
      <c r="A16" s="23">
        <v>10</v>
      </c>
      <c r="B16" s="29" t="s">
        <v>30</v>
      </c>
      <c r="C16" s="33">
        <v>60</v>
      </c>
      <c r="D16" s="33">
        <v>40</v>
      </c>
      <c r="E16" s="33">
        <v>0</v>
      </c>
      <c r="F16" s="33">
        <v>23</v>
      </c>
      <c r="G16" s="33">
        <v>40</v>
      </c>
      <c r="H16" s="26">
        <f t="shared" si="0"/>
        <v>1</v>
      </c>
      <c r="I16" s="26">
        <f t="shared" si="2"/>
        <v>60</v>
      </c>
      <c r="J16" s="27">
        <f t="shared" si="1"/>
        <v>100</v>
      </c>
      <c r="K16" s="28">
        <f>J16*J36</f>
        <v>13039.35907947202</v>
      </c>
      <c r="L16" s="2"/>
    </row>
    <row r="17" spans="1:12" x14ac:dyDescent="0.25">
      <c r="A17" s="23">
        <v>11</v>
      </c>
      <c r="B17" s="24" t="s">
        <v>31</v>
      </c>
      <c r="C17" s="25">
        <v>90</v>
      </c>
      <c r="D17" s="25">
        <v>0</v>
      </c>
      <c r="E17" s="25">
        <v>0</v>
      </c>
      <c r="F17" s="25">
        <v>33</v>
      </c>
      <c r="G17" s="25">
        <v>30</v>
      </c>
      <c r="H17" s="26">
        <f t="shared" si="0"/>
        <v>0.90909090909090906</v>
      </c>
      <c r="I17" s="26">
        <f t="shared" si="2"/>
        <v>81.818181818181813</v>
      </c>
      <c r="J17" s="34">
        <f t="shared" si="1"/>
        <v>81.818181818181813</v>
      </c>
      <c r="K17" s="28">
        <f>J17*J36</f>
        <v>10668.566519568016</v>
      </c>
      <c r="L17" s="2"/>
    </row>
    <row r="18" spans="1:12" x14ac:dyDescent="0.25">
      <c r="A18" s="23">
        <v>12</v>
      </c>
      <c r="B18" s="29" t="s">
        <v>32</v>
      </c>
      <c r="C18" s="25">
        <v>80</v>
      </c>
      <c r="D18" s="25">
        <v>0</v>
      </c>
      <c r="E18" s="25">
        <v>0</v>
      </c>
      <c r="F18" s="25">
        <v>31</v>
      </c>
      <c r="G18" s="25">
        <v>20</v>
      </c>
      <c r="H18" s="26">
        <f t="shared" si="0"/>
        <v>0.64516129032258063</v>
      </c>
      <c r="I18" s="26">
        <f t="shared" si="2"/>
        <v>51.612903225806448</v>
      </c>
      <c r="J18" s="27">
        <f t="shared" si="1"/>
        <v>51.612903225806448</v>
      </c>
      <c r="K18" s="28">
        <f>J18*J36</f>
        <v>6729.9917829533006</v>
      </c>
      <c r="L18" s="2"/>
    </row>
    <row r="19" spans="1:12" x14ac:dyDescent="0.25">
      <c r="A19" s="23">
        <v>13</v>
      </c>
      <c r="B19" s="24" t="s">
        <v>33</v>
      </c>
      <c r="C19" s="35">
        <v>335</v>
      </c>
      <c r="D19" s="35">
        <v>0</v>
      </c>
      <c r="E19" s="35">
        <v>0</v>
      </c>
      <c r="F19" s="35">
        <v>125</v>
      </c>
      <c r="G19" s="35">
        <v>32</v>
      </c>
      <c r="H19" s="26">
        <f t="shared" si="0"/>
        <v>0.25600000000000001</v>
      </c>
      <c r="I19" s="26">
        <f t="shared" si="2"/>
        <v>85.76</v>
      </c>
      <c r="J19" s="34">
        <f t="shared" si="1"/>
        <v>85.76</v>
      </c>
      <c r="K19" s="28">
        <f>J19*J36</f>
        <v>11182.554346555205</v>
      </c>
      <c r="L19" s="2"/>
    </row>
    <row r="20" spans="1:12" x14ac:dyDescent="0.25">
      <c r="A20" s="23">
        <v>14</v>
      </c>
      <c r="B20" s="24" t="s">
        <v>34</v>
      </c>
      <c r="C20" s="25">
        <v>210</v>
      </c>
      <c r="D20" s="25">
        <v>40</v>
      </c>
      <c r="E20" s="25">
        <v>0</v>
      </c>
      <c r="F20" s="25">
        <v>83</v>
      </c>
      <c r="G20" s="25">
        <v>60</v>
      </c>
      <c r="H20" s="26">
        <f t="shared" si="0"/>
        <v>0.72289156626506024</v>
      </c>
      <c r="I20" s="26">
        <f t="shared" si="2"/>
        <v>151.80722891566265</v>
      </c>
      <c r="J20" s="27">
        <f t="shared" si="1"/>
        <v>191.80722891566265</v>
      </c>
      <c r="K20" s="28">
        <f>J20*J36</f>
        <v>25010.433318698142</v>
      </c>
      <c r="L20" s="2"/>
    </row>
    <row r="21" spans="1:12" x14ac:dyDescent="0.25">
      <c r="A21" s="23">
        <v>15</v>
      </c>
      <c r="B21" s="36" t="s">
        <v>35</v>
      </c>
      <c r="C21" s="25">
        <v>135</v>
      </c>
      <c r="D21" s="25">
        <v>0</v>
      </c>
      <c r="E21" s="25">
        <v>0</v>
      </c>
      <c r="F21" s="25">
        <v>47</v>
      </c>
      <c r="G21" s="25">
        <v>20</v>
      </c>
      <c r="H21" s="26">
        <f t="shared" si="0"/>
        <v>0.42553191489361702</v>
      </c>
      <c r="I21" s="26">
        <f t="shared" si="2"/>
        <v>57.446808510638299</v>
      </c>
      <c r="J21" s="27">
        <f t="shared" si="1"/>
        <v>57.446808510638299</v>
      </c>
      <c r="K21" s="28">
        <f>J21*J36</f>
        <v>7490.695641398821</v>
      </c>
      <c r="L21" s="2"/>
    </row>
    <row r="22" spans="1:12" x14ac:dyDescent="0.25">
      <c r="A22" s="23">
        <v>16</v>
      </c>
      <c r="B22" s="36" t="s">
        <v>36</v>
      </c>
      <c r="C22" s="25">
        <v>214</v>
      </c>
      <c r="D22" s="25">
        <v>40</v>
      </c>
      <c r="E22" s="25">
        <v>0</v>
      </c>
      <c r="F22" s="25">
        <v>53</v>
      </c>
      <c r="G22" s="25">
        <v>30</v>
      </c>
      <c r="H22" s="26">
        <f t="shared" si="0"/>
        <v>0.56603773584905659</v>
      </c>
      <c r="I22" s="26">
        <f t="shared" si="2"/>
        <v>121.13207547169812</v>
      </c>
      <c r="J22" s="27">
        <f t="shared" si="1"/>
        <v>161.1320754716981</v>
      </c>
      <c r="K22" s="28">
        <f>J22*J36</f>
        <v>21010.589912960575</v>
      </c>
      <c r="L22" s="2"/>
    </row>
    <row r="23" spans="1:12" x14ac:dyDescent="0.25">
      <c r="A23" s="23">
        <v>17</v>
      </c>
      <c r="B23" s="36" t="s">
        <v>37</v>
      </c>
      <c r="C23" s="25">
        <v>265</v>
      </c>
      <c r="D23" s="25">
        <v>40</v>
      </c>
      <c r="E23" s="25">
        <v>0</v>
      </c>
      <c r="F23" s="25">
        <v>75</v>
      </c>
      <c r="G23" s="25">
        <v>84</v>
      </c>
      <c r="H23" s="26">
        <f t="shared" si="0"/>
        <v>1</v>
      </c>
      <c r="I23" s="26">
        <f t="shared" si="2"/>
        <v>265</v>
      </c>
      <c r="J23" s="27">
        <f t="shared" si="1"/>
        <v>305</v>
      </c>
      <c r="K23" s="28">
        <f>J23*J36</f>
        <v>39770.045192389662</v>
      </c>
      <c r="L23" s="2"/>
    </row>
    <row r="24" spans="1:12" x14ac:dyDescent="0.25">
      <c r="A24" s="23">
        <v>18</v>
      </c>
      <c r="B24" s="36" t="s">
        <v>38</v>
      </c>
      <c r="C24" s="25">
        <v>387</v>
      </c>
      <c r="D24" s="25">
        <v>0</v>
      </c>
      <c r="E24" s="25">
        <v>0</v>
      </c>
      <c r="F24" s="25">
        <v>109</v>
      </c>
      <c r="G24" s="25">
        <v>66</v>
      </c>
      <c r="H24" s="26">
        <f t="shared" si="0"/>
        <v>0.60550458715596334</v>
      </c>
      <c r="I24" s="26">
        <f t="shared" si="2"/>
        <v>234.33027522935782</v>
      </c>
      <c r="J24" s="27">
        <f t="shared" si="1"/>
        <v>234.33027522935782</v>
      </c>
      <c r="K24" s="28">
        <f>J24*J36</f>
        <v>30555.166019071046</v>
      </c>
      <c r="L24" s="2"/>
    </row>
    <row r="25" spans="1:12" x14ac:dyDescent="0.25">
      <c r="A25" s="23">
        <v>19</v>
      </c>
      <c r="B25" s="37" t="s">
        <v>39</v>
      </c>
      <c r="C25" s="33">
        <v>355</v>
      </c>
      <c r="D25" s="33">
        <v>60</v>
      </c>
      <c r="E25" s="33">
        <v>0</v>
      </c>
      <c r="F25" s="33">
        <v>117</v>
      </c>
      <c r="G25" s="33">
        <v>120</v>
      </c>
      <c r="H25" s="26">
        <f t="shared" si="0"/>
        <v>1</v>
      </c>
      <c r="I25" s="26">
        <f t="shared" si="2"/>
        <v>355</v>
      </c>
      <c r="J25" s="27">
        <f t="shared" si="1"/>
        <v>415</v>
      </c>
      <c r="K25" s="28">
        <f>J25*J36</f>
        <v>54113.340179808889</v>
      </c>
      <c r="L25" s="2"/>
    </row>
    <row r="26" spans="1:12" x14ac:dyDescent="0.25">
      <c r="A26" s="23">
        <v>20</v>
      </c>
      <c r="B26" s="36" t="s">
        <v>40</v>
      </c>
      <c r="C26" s="25">
        <v>535</v>
      </c>
      <c r="D26" s="25">
        <v>120</v>
      </c>
      <c r="E26" s="25">
        <v>0</v>
      </c>
      <c r="F26" s="25">
        <v>185</v>
      </c>
      <c r="G26" s="25">
        <v>180</v>
      </c>
      <c r="H26" s="26">
        <f t="shared" si="0"/>
        <v>0.97297297297297303</v>
      </c>
      <c r="I26" s="26">
        <f t="shared" si="2"/>
        <v>520.54054054054052</v>
      </c>
      <c r="J26" s="27">
        <f t="shared" si="1"/>
        <v>640.54054054054052</v>
      </c>
      <c r="K26" s="28">
        <f>J26*J36</f>
        <v>83522.381130672133</v>
      </c>
      <c r="L26" s="2"/>
    </row>
    <row r="27" spans="1:12" x14ac:dyDescent="0.25">
      <c r="A27" s="23">
        <v>21</v>
      </c>
      <c r="B27" s="36" t="s">
        <v>41</v>
      </c>
      <c r="C27" s="38">
        <v>110</v>
      </c>
      <c r="D27" s="38">
        <v>0</v>
      </c>
      <c r="E27" s="38">
        <v>0</v>
      </c>
      <c r="F27" s="38">
        <v>35</v>
      </c>
      <c r="G27" s="38">
        <v>30</v>
      </c>
      <c r="H27" s="26">
        <f t="shared" si="0"/>
        <v>0.8571428571428571</v>
      </c>
      <c r="I27" s="26">
        <f t="shared" si="2"/>
        <v>94.285714285714278</v>
      </c>
      <c r="J27" s="27">
        <f t="shared" si="1"/>
        <v>94.285714285714278</v>
      </c>
      <c r="K27" s="28">
        <f>J27*J36</f>
        <v>12294.252846359333</v>
      </c>
      <c r="L27" s="2"/>
    </row>
    <row r="28" spans="1:12" x14ac:dyDescent="0.25">
      <c r="A28" s="23">
        <v>22</v>
      </c>
      <c r="B28" s="36" t="s">
        <v>42</v>
      </c>
      <c r="C28" s="25">
        <v>335</v>
      </c>
      <c r="D28" s="25">
        <v>0</v>
      </c>
      <c r="E28" s="25">
        <v>0</v>
      </c>
      <c r="F28" s="25">
        <v>121</v>
      </c>
      <c r="G28" s="25">
        <v>80</v>
      </c>
      <c r="H28" s="26">
        <f t="shared" si="0"/>
        <v>0.66115702479338845</v>
      </c>
      <c r="I28" s="26">
        <f t="shared" si="2"/>
        <v>221.48760330578514</v>
      </c>
      <c r="J28" s="34">
        <f t="shared" si="1"/>
        <v>221.48760330578514</v>
      </c>
      <c r="K28" s="28">
        <f>J28*J36</f>
        <v>28880.563911557867</v>
      </c>
      <c r="L28" s="2"/>
    </row>
    <row r="29" spans="1:12" x14ac:dyDescent="0.25">
      <c r="A29" s="23">
        <v>23</v>
      </c>
      <c r="B29" s="36" t="s">
        <v>43</v>
      </c>
      <c r="C29" s="25">
        <v>60</v>
      </c>
      <c r="D29" s="25">
        <v>0</v>
      </c>
      <c r="E29" s="25">
        <v>0</v>
      </c>
      <c r="F29" s="25">
        <v>21</v>
      </c>
      <c r="G29" s="25">
        <v>20</v>
      </c>
      <c r="H29" s="26">
        <f t="shared" si="0"/>
        <v>0.95238095238095233</v>
      </c>
      <c r="I29" s="26">
        <f t="shared" si="2"/>
        <v>57.142857142857139</v>
      </c>
      <c r="J29" s="27">
        <f t="shared" si="1"/>
        <v>57.142857142857139</v>
      </c>
      <c r="K29" s="28">
        <f>J29*J36</f>
        <v>7451.0623311268682</v>
      </c>
      <c r="L29" s="2"/>
    </row>
    <row r="30" spans="1:12" x14ac:dyDescent="0.25">
      <c r="A30" s="23">
        <v>24</v>
      </c>
      <c r="B30" s="36" t="s">
        <v>44</v>
      </c>
      <c r="C30" s="25">
        <v>495</v>
      </c>
      <c r="D30" s="25">
        <v>120</v>
      </c>
      <c r="E30" s="25">
        <v>0</v>
      </c>
      <c r="F30" s="25">
        <v>173</v>
      </c>
      <c r="G30" s="25">
        <v>100</v>
      </c>
      <c r="H30" s="26">
        <f t="shared" si="0"/>
        <v>0.5780346820809249</v>
      </c>
      <c r="I30" s="26">
        <f t="shared" si="2"/>
        <v>286.12716763005784</v>
      </c>
      <c r="J30" s="34">
        <f t="shared" si="1"/>
        <v>406.12716763005784</v>
      </c>
      <c r="K30" s="28">
        <f>J30*J36</f>
        <v>52956.379706572501</v>
      </c>
      <c r="L30" s="2"/>
    </row>
    <row r="31" spans="1:12" x14ac:dyDescent="0.25">
      <c r="A31" s="23">
        <v>25</v>
      </c>
      <c r="B31" s="36" t="s">
        <v>45</v>
      </c>
      <c r="C31" s="25">
        <v>145</v>
      </c>
      <c r="D31" s="25">
        <v>40</v>
      </c>
      <c r="E31" s="25">
        <v>30</v>
      </c>
      <c r="F31" s="25">
        <v>57</v>
      </c>
      <c r="G31" s="25">
        <v>50</v>
      </c>
      <c r="H31" s="26">
        <f t="shared" si="0"/>
        <v>0.8771929824561403</v>
      </c>
      <c r="I31" s="26">
        <f t="shared" si="2"/>
        <v>127.19298245614034</v>
      </c>
      <c r="J31" s="27">
        <f t="shared" si="1"/>
        <v>197.19298245614033</v>
      </c>
      <c r="K31" s="28">
        <f>J31*J36</f>
        <v>25712.701061976404</v>
      </c>
      <c r="L31" s="2"/>
    </row>
    <row r="32" spans="1:12" x14ac:dyDescent="0.25">
      <c r="A32" s="23">
        <v>26</v>
      </c>
      <c r="B32" s="39" t="s">
        <v>46</v>
      </c>
      <c r="C32" s="25">
        <v>300</v>
      </c>
      <c r="D32" s="25">
        <v>60</v>
      </c>
      <c r="E32" s="25">
        <v>16</v>
      </c>
      <c r="F32" s="25">
        <v>84</v>
      </c>
      <c r="G32" s="25">
        <v>100</v>
      </c>
      <c r="H32" s="26">
        <f t="shared" si="0"/>
        <v>1</v>
      </c>
      <c r="I32" s="26">
        <f t="shared" si="2"/>
        <v>300</v>
      </c>
      <c r="J32" s="27">
        <f t="shared" si="1"/>
        <v>376</v>
      </c>
      <c r="K32" s="28">
        <f>J32*J36</f>
        <v>49027.990138814799</v>
      </c>
      <c r="L32" s="2"/>
    </row>
    <row r="33" spans="1:12" x14ac:dyDescent="0.25">
      <c r="A33" s="23">
        <v>27</v>
      </c>
      <c r="B33" s="39" t="s">
        <v>47</v>
      </c>
      <c r="C33" s="25">
        <v>60</v>
      </c>
      <c r="D33" s="25">
        <v>0</v>
      </c>
      <c r="E33" s="25">
        <v>0</v>
      </c>
      <c r="F33" s="25">
        <v>23</v>
      </c>
      <c r="G33" s="25">
        <v>10</v>
      </c>
      <c r="H33" s="26">
        <f t="shared" si="0"/>
        <v>0.43478260869565216</v>
      </c>
      <c r="I33" s="26">
        <f t="shared" si="2"/>
        <v>26.086956521739129</v>
      </c>
      <c r="J33" s="27">
        <f t="shared" si="1"/>
        <v>26.086956521739129</v>
      </c>
      <c r="K33" s="28">
        <f>J33*J36</f>
        <v>3401.5719337753098</v>
      </c>
      <c r="L33" s="2"/>
    </row>
    <row r="34" spans="1:12" ht="15.75" thickBot="1" x14ac:dyDescent="0.3">
      <c r="A34" s="40">
        <v>28</v>
      </c>
      <c r="B34" s="41" t="s">
        <v>48</v>
      </c>
      <c r="C34" s="42">
        <v>100</v>
      </c>
      <c r="D34" s="42">
        <v>0</v>
      </c>
      <c r="E34" s="42">
        <v>0</v>
      </c>
      <c r="F34" s="42">
        <v>29</v>
      </c>
      <c r="G34" s="42">
        <v>32</v>
      </c>
      <c r="H34" s="43">
        <f t="shared" si="0"/>
        <v>1</v>
      </c>
      <c r="I34" s="43">
        <f t="shared" si="2"/>
        <v>100</v>
      </c>
      <c r="J34" s="44">
        <f t="shared" si="1"/>
        <v>100</v>
      </c>
      <c r="K34" s="45">
        <f>J34*J36</f>
        <v>13039.35907947202</v>
      </c>
      <c r="L34" s="2"/>
    </row>
    <row r="35" spans="1:12" ht="16.5" thickBot="1" x14ac:dyDescent="0.3">
      <c r="A35" s="46"/>
      <c r="B35" s="47" t="s">
        <v>49</v>
      </c>
      <c r="C35" s="48">
        <f t="shared" ref="C35:K35" si="3">SUM(C7:C34)</f>
        <v>10564</v>
      </c>
      <c r="D35" s="48">
        <f t="shared" si="3"/>
        <v>860</v>
      </c>
      <c r="E35" s="48">
        <f t="shared" si="3"/>
        <v>106</v>
      </c>
      <c r="F35" s="48">
        <f t="shared" si="3"/>
        <v>3415</v>
      </c>
      <c r="G35" s="48">
        <f t="shared" si="3"/>
        <v>2158</v>
      </c>
      <c r="H35" s="49">
        <f t="shared" si="3"/>
        <v>20.175714997991602</v>
      </c>
      <c r="I35" s="49">
        <f t="shared" si="3"/>
        <v>5842.6782071803209</v>
      </c>
      <c r="J35" s="50">
        <f t="shared" si="3"/>
        <v>6808.6782071803209</v>
      </c>
      <c r="K35" s="50">
        <f t="shared" si="3"/>
        <v>887808</v>
      </c>
      <c r="L35" s="51"/>
    </row>
    <row r="36" spans="1:12" ht="16.5" thickBot="1" x14ac:dyDescent="0.3">
      <c r="A36" s="2"/>
      <c r="B36" s="52" t="s">
        <v>50</v>
      </c>
      <c r="C36" s="2"/>
      <c r="D36" s="2"/>
      <c r="E36" s="2"/>
      <c r="F36" s="2"/>
      <c r="G36" s="2"/>
      <c r="H36" s="2"/>
      <c r="I36" s="2"/>
      <c r="J36" s="53">
        <f>J3/J35</f>
        <v>130.39359079472021</v>
      </c>
      <c r="K36" s="2"/>
      <c r="L36" s="2"/>
    </row>
    <row r="39" spans="1:12" ht="15.75" thickBot="1" x14ac:dyDescent="0.3"/>
    <row r="40" spans="1:12" ht="16.5" thickBot="1" x14ac:dyDescent="0.3">
      <c r="A40" s="2"/>
      <c r="B40" s="7" t="s">
        <v>51</v>
      </c>
      <c r="C40" s="2"/>
      <c r="D40" s="51"/>
      <c r="E40" s="54">
        <f>D2*60%</f>
        <v>1331712</v>
      </c>
      <c r="F40" s="2"/>
    </row>
    <row r="41" spans="1:12" ht="24.75" thickBot="1" x14ac:dyDescent="0.3">
      <c r="A41" s="55" t="s">
        <v>9</v>
      </c>
      <c r="B41" s="55" t="s">
        <v>10</v>
      </c>
      <c r="C41" s="55" t="s">
        <v>52</v>
      </c>
      <c r="D41" s="55" t="s">
        <v>53</v>
      </c>
      <c r="E41" s="56" t="s">
        <v>8</v>
      </c>
    </row>
    <row r="42" spans="1:12" ht="15.75" thickBot="1" x14ac:dyDescent="0.3">
      <c r="A42" s="57"/>
      <c r="B42" s="57"/>
      <c r="C42" s="57"/>
      <c r="D42" s="57">
        <v>1</v>
      </c>
      <c r="E42" s="57" t="s">
        <v>54</v>
      </c>
      <c r="F42" s="58" t="s">
        <v>55</v>
      </c>
    </row>
    <row r="43" spans="1:12" x14ac:dyDescent="0.25">
      <c r="A43" s="59">
        <v>1</v>
      </c>
      <c r="B43" s="18" t="s">
        <v>21</v>
      </c>
      <c r="C43" s="60" t="s">
        <v>56</v>
      </c>
      <c r="D43" s="61">
        <v>485.5</v>
      </c>
      <c r="E43" s="20">
        <f>D43*D72</f>
        <v>187482.39879138305</v>
      </c>
      <c r="F43" s="2"/>
    </row>
    <row r="44" spans="1:12" x14ac:dyDescent="0.25">
      <c r="A44" s="62">
        <v>2</v>
      </c>
      <c r="B44" s="24" t="s">
        <v>22</v>
      </c>
      <c r="C44" s="60" t="s">
        <v>57</v>
      </c>
      <c r="D44" s="61">
        <v>581.25</v>
      </c>
      <c r="E44" s="26">
        <f>D44*D72</f>
        <v>224457.55777032214</v>
      </c>
      <c r="F44" s="2"/>
    </row>
    <row r="45" spans="1:12" x14ac:dyDescent="0.25">
      <c r="A45" s="62">
        <v>3</v>
      </c>
      <c r="B45" s="29" t="s">
        <v>23</v>
      </c>
      <c r="C45" s="60" t="s">
        <v>58</v>
      </c>
      <c r="D45" s="61">
        <v>203.48</v>
      </c>
      <c r="E45" s="26">
        <f>D45*D72</f>
        <v>78576.557170073371</v>
      </c>
      <c r="F45" s="2"/>
    </row>
    <row r="46" spans="1:12" x14ac:dyDescent="0.25">
      <c r="A46" s="62">
        <v>4</v>
      </c>
      <c r="B46" s="29" t="s">
        <v>24</v>
      </c>
      <c r="C46" s="60" t="s">
        <v>59</v>
      </c>
      <c r="D46" s="63">
        <v>21.4</v>
      </c>
      <c r="E46" s="26">
        <f>D46*D72</f>
        <v>8263.8997613503543</v>
      </c>
      <c r="F46" s="2"/>
    </row>
    <row r="47" spans="1:12" x14ac:dyDescent="0.25">
      <c r="A47" s="62">
        <v>5</v>
      </c>
      <c r="B47" s="29" t="s">
        <v>25</v>
      </c>
      <c r="C47" s="60" t="s">
        <v>59</v>
      </c>
      <c r="D47" s="63">
        <v>21.4</v>
      </c>
      <c r="E47" s="26">
        <f>D47*D72</f>
        <v>8263.8997613503543</v>
      </c>
      <c r="F47" s="2"/>
    </row>
    <row r="48" spans="1:12" x14ac:dyDescent="0.25">
      <c r="A48" s="62">
        <v>6</v>
      </c>
      <c r="B48" s="29" t="s">
        <v>26</v>
      </c>
      <c r="C48" s="60" t="s">
        <v>60</v>
      </c>
      <c r="D48" s="61">
        <v>205</v>
      </c>
      <c r="E48" s="26">
        <f>D48*D72</f>
        <v>79163.525751253401</v>
      </c>
      <c r="F48" s="2"/>
    </row>
    <row r="49" spans="1:6" x14ac:dyDescent="0.25">
      <c r="A49" s="62">
        <v>7</v>
      </c>
      <c r="B49" s="24" t="s">
        <v>27</v>
      </c>
      <c r="C49" s="60" t="s">
        <v>61</v>
      </c>
      <c r="D49" s="61">
        <v>85</v>
      </c>
      <c r="E49" s="26">
        <f>D49*D72</f>
        <v>32823.900921251407</v>
      </c>
      <c r="F49" s="2"/>
    </row>
    <row r="50" spans="1:6" x14ac:dyDescent="0.25">
      <c r="A50" s="62">
        <v>8</v>
      </c>
      <c r="B50" s="29" t="s">
        <v>28</v>
      </c>
      <c r="C50" s="60" t="s">
        <v>62</v>
      </c>
      <c r="D50" s="61">
        <v>47.5</v>
      </c>
      <c r="E50" s="26">
        <f>D50*D72</f>
        <v>18342.768161875789</v>
      </c>
      <c r="F50" s="2"/>
    </row>
    <row r="51" spans="1:6" x14ac:dyDescent="0.25">
      <c r="A51" s="62">
        <v>9</v>
      </c>
      <c r="B51" s="29" t="s">
        <v>29</v>
      </c>
      <c r="C51" s="60" t="s">
        <v>63</v>
      </c>
      <c r="D51" s="61">
        <v>48.4</v>
      </c>
      <c r="E51" s="26">
        <f>D51*D72</f>
        <v>18690.315348100801</v>
      </c>
      <c r="F51" s="2"/>
    </row>
    <row r="52" spans="1:6" x14ac:dyDescent="0.25">
      <c r="A52" s="62">
        <v>10</v>
      </c>
      <c r="B52" s="29" t="s">
        <v>30</v>
      </c>
      <c r="C52" s="64" t="s">
        <v>64</v>
      </c>
      <c r="D52" s="65">
        <v>48.4</v>
      </c>
      <c r="E52" s="26">
        <f>D52*D72</f>
        <v>18690.315348100801</v>
      </c>
      <c r="F52" s="2"/>
    </row>
    <row r="53" spans="1:6" x14ac:dyDescent="0.25">
      <c r="A53" s="62">
        <v>11</v>
      </c>
      <c r="B53" s="24" t="s">
        <v>31</v>
      </c>
      <c r="C53" s="66" t="s">
        <v>65</v>
      </c>
      <c r="D53" s="67">
        <v>52.56</v>
      </c>
      <c r="E53" s="26">
        <f>D53*D72</f>
        <v>20296.755675540873</v>
      </c>
      <c r="F53" s="2"/>
    </row>
    <row r="54" spans="1:6" x14ac:dyDescent="0.25">
      <c r="A54" s="62">
        <v>12</v>
      </c>
      <c r="B54" s="29" t="s">
        <v>32</v>
      </c>
      <c r="C54" s="60" t="s">
        <v>66</v>
      </c>
      <c r="D54" s="61">
        <v>27.4</v>
      </c>
      <c r="E54" s="26">
        <f>D54*D72</f>
        <v>10580.881002850454</v>
      </c>
      <c r="F54" s="2"/>
    </row>
    <row r="55" spans="1:6" x14ac:dyDescent="0.25">
      <c r="A55" s="62">
        <v>13</v>
      </c>
      <c r="B55" s="24" t="s">
        <v>33</v>
      </c>
      <c r="C55" s="68" t="s">
        <v>67</v>
      </c>
      <c r="D55" s="67">
        <v>75</v>
      </c>
      <c r="E55" s="26">
        <f>D55*D72</f>
        <v>28962.265518751243</v>
      </c>
      <c r="F55" s="2"/>
    </row>
    <row r="56" spans="1:6" x14ac:dyDescent="0.25">
      <c r="A56" s="62">
        <v>14</v>
      </c>
      <c r="B56" s="24" t="s">
        <v>34</v>
      </c>
      <c r="C56" s="60" t="s">
        <v>68</v>
      </c>
      <c r="D56" s="61">
        <v>86.34</v>
      </c>
      <c r="E56" s="26">
        <f>D56*D72</f>
        <v>33341.360065186433</v>
      </c>
      <c r="F56" s="2"/>
    </row>
    <row r="57" spans="1:6" x14ac:dyDescent="0.25">
      <c r="A57" s="62">
        <v>15</v>
      </c>
      <c r="B57" s="36" t="s">
        <v>35</v>
      </c>
      <c r="C57" s="69" t="s">
        <v>66</v>
      </c>
      <c r="D57" s="61">
        <v>31.4</v>
      </c>
      <c r="E57" s="26">
        <f>D57*D72</f>
        <v>12125.53516385052</v>
      </c>
      <c r="F57" s="2"/>
    </row>
    <row r="58" spans="1:6" x14ac:dyDescent="0.25">
      <c r="A58" s="62">
        <v>16</v>
      </c>
      <c r="B58" s="36" t="s">
        <v>36</v>
      </c>
      <c r="C58" s="60" t="s">
        <v>69</v>
      </c>
      <c r="D58" s="61">
        <v>69.36</v>
      </c>
      <c r="E58" s="26">
        <f>D58*D72</f>
        <v>26784.303151741151</v>
      </c>
      <c r="F58" s="2"/>
    </row>
    <row r="59" spans="1:6" x14ac:dyDescent="0.25">
      <c r="A59" s="62">
        <v>17</v>
      </c>
      <c r="B59" s="36" t="s">
        <v>37</v>
      </c>
      <c r="C59" s="60" t="s">
        <v>70</v>
      </c>
      <c r="D59" s="61">
        <v>135.28</v>
      </c>
      <c r="E59" s="26">
        <f>D59*D72</f>
        <v>52240.203725022242</v>
      </c>
      <c r="F59" s="2"/>
    </row>
    <row r="60" spans="1:6" x14ac:dyDescent="0.25">
      <c r="A60" s="62">
        <v>18</v>
      </c>
      <c r="B60" s="36" t="s">
        <v>38</v>
      </c>
      <c r="C60" s="60" t="s">
        <v>71</v>
      </c>
      <c r="D60" s="61">
        <v>110</v>
      </c>
      <c r="E60" s="26">
        <f>D60*D72</f>
        <v>42477.989427501823</v>
      </c>
      <c r="F60" s="2"/>
    </row>
    <row r="61" spans="1:6" x14ac:dyDescent="0.25">
      <c r="A61" s="62">
        <v>19</v>
      </c>
      <c r="B61" s="37" t="s">
        <v>39</v>
      </c>
      <c r="C61" s="60" t="s">
        <v>72</v>
      </c>
      <c r="D61" s="61">
        <v>163</v>
      </c>
      <c r="E61" s="26">
        <f>D61*D72</f>
        <v>62944.657060752703</v>
      </c>
      <c r="F61" s="2"/>
    </row>
    <row r="62" spans="1:6" x14ac:dyDescent="0.25">
      <c r="A62" s="62">
        <v>20</v>
      </c>
      <c r="B62" s="36" t="s">
        <v>40</v>
      </c>
      <c r="C62" s="60" t="s">
        <v>73</v>
      </c>
      <c r="D62" s="61">
        <v>274.57</v>
      </c>
      <c r="E62" s="26">
        <f>D62*D72</f>
        <v>106028.92324644706</v>
      </c>
      <c r="F62" s="2"/>
    </row>
    <row r="63" spans="1:6" x14ac:dyDescent="0.25">
      <c r="A63" s="62">
        <v>21</v>
      </c>
      <c r="B63" s="36" t="s">
        <v>41</v>
      </c>
      <c r="C63" s="60" t="s">
        <v>74</v>
      </c>
      <c r="D63" s="61">
        <v>47.4</v>
      </c>
      <c r="E63" s="26">
        <f>D63*D72</f>
        <v>18304.151807850787</v>
      </c>
      <c r="F63" s="2"/>
    </row>
    <row r="64" spans="1:6" x14ac:dyDescent="0.25">
      <c r="A64" s="62">
        <v>22</v>
      </c>
      <c r="B64" s="36" t="s">
        <v>42</v>
      </c>
      <c r="C64" s="60" t="s">
        <v>75</v>
      </c>
      <c r="D64" s="61">
        <v>109</v>
      </c>
      <c r="E64" s="26">
        <f>D64*D72</f>
        <v>42091.825887251805</v>
      </c>
      <c r="F64" s="2"/>
    </row>
    <row r="65" spans="1:6" x14ac:dyDescent="0.25">
      <c r="A65" s="62">
        <v>23</v>
      </c>
      <c r="B65" s="36" t="s">
        <v>43</v>
      </c>
      <c r="C65" s="60" t="s">
        <v>76</v>
      </c>
      <c r="D65" s="61">
        <v>27.14</v>
      </c>
      <c r="E65" s="26">
        <f>D65*D72</f>
        <v>10480.47848238545</v>
      </c>
      <c r="F65" s="2"/>
    </row>
    <row r="66" spans="1:6" x14ac:dyDescent="0.25">
      <c r="A66" s="62">
        <v>24</v>
      </c>
      <c r="B66" s="36" t="s">
        <v>44</v>
      </c>
      <c r="C66" s="60" t="s">
        <v>77</v>
      </c>
      <c r="D66" s="67">
        <v>143.07</v>
      </c>
      <c r="E66" s="26">
        <f>D66*D72</f>
        <v>55248.417703569867</v>
      </c>
      <c r="F66" s="2"/>
    </row>
    <row r="67" spans="1:6" x14ac:dyDescent="0.25">
      <c r="A67" s="62">
        <v>25</v>
      </c>
      <c r="B67" s="36" t="s">
        <v>45</v>
      </c>
      <c r="C67" s="60" t="s">
        <v>78</v>
      </c>
      <c r="D67" s="61">
        <v>75.08</v>
      </c>
      <c r="E67" s="26">
        <f>D67*D72</f>
        <v>28993.158601971245</v>
      </c>
      <c r="F67" s="2"/>
    </row>
    <row r="68" spans="1:6" x14ac:dyDescent="0.25">
      <c r="A68" s="62">
        <v>26</v>
      </c>
      <c r="B68" s="39" t="s">
        <v>46</v>
      </c>
      <c r="C68" s="60" t="s">
        <v>79</v>
      </c>
      <c r="D68" s="61">
        <v>191.36</v>
      </c>
      <c r="E68" s="26">
        <f>D68*D72</f>
        <v>73896.255062243174</v>
      </c>
      <c r="F68" s="2"/>
    </row>
    <row r="69" spans="1:6" x14ac:dyDescent="0.25">
      <c r="A69" s="62">
        <v>27</v>
      </c>
      <c r="B69" s="39" t="s">
        <v>47</v>
      </c>
      <c r="C69" s="60" t="s">
        <v>80</v>
      </c>
      <c r="D69" s="61">
        <v>32</v>
      </c>
      <c r="E69" s="26">
        <f>D69*D72</f>
        <v>12357.233288000531</v>
      </c>
      <c r="F69" s="2"/>
    </row>
    <row r="70" spans="1:6" ht="15.75" thickBot="1" x14ac:dyDescent="0.3">
      <c r="A70" s="62">
        <v>28</v>
      </c>
      <c r="B70" s="70" t="s">
        <v>48</v>
      </c>
      <c r="C70" s="71" t="s">
        <v>81</v>
      </c>
      <c r="D70" s="72">
        <v>51.28</v>
      </c>
      <c r="E70" s="43">
        <f>D70*D72</f>
        <v>19802.46634402085</v>
      </c>
      <c r="F70" s="2"/>
    </row>
    <row r="71" spans="1:6" ht="16.5" thickBot="1" x14ac:dyDescent="0.3">
      <c r="A71" s="73"/>
      <c r="B71" s="74" t="s">
        <v>49</v>
      </c>
      <c r="C71" s="75"/>
      <c r="D71" s="49">
        <f>SUM(D43:D70)</f>
        <v>3448.5700000000011</v>
      </c>
      <c r="E71" s="49">
        <f>SUM(E43:E70)</f>
        <v>1331711.9999999998</v>
      </c>
      <c r="F71" s="2"/>
    </row>
    <row r="72" spans="1:6" ht="16.5" thickBot="1" x14ac:dyDescent="0.3">
      <c r="A72" s="2"/>
      <c r="B72" s="52" t="s">
        <v>50</v>
      </c>
      <c r="C72" s="2"/>
      <c r="D72" s="53">
        <f>E40/D71</f>
        <v>386.16354025001658</v>
      </c>
      <c r="E72" s="76"/>
      <c r="F72" s="2"/>
    </row>
    <row r="76" spans="1:6" ht="36.75" thickBot="1" x14ac:dyDescent="0.3">
      <c r="A76" s="55" t="s">
        <v>9</v>
      </c>
      <c r="B76" s="55" t="s">
        <v>10</v>
      </c>
      <c r="C76" s="77" t="s">
        <v>82</v>
      </c>
      <c r="D76" s="55" t="s">
        <v>83</v>
      </c>
      <c r="E76" s="78" t="s">
        <v>84</v>
      </c>
      <c r="F76" s="55" t="s">
        <v>85</v>
      </c>
    </row>
    <row r="77" spans="1:6" ht="15.75" thickBot="1" x14ac:dyDescent="0.3">
      <c r="A77" s="79"/>
      <c r="B77" s="79"/>
      <c r="C77" s="79" t="s">
        <v>86</v>
      </c>
      <c r="D77" s="79">
        <v>2</v>
      </c>
      <c r="E77" s="79" t="s">
        <v>87</v>
      </c>
      <c r="F77" s="79" t="s">
        <v>88</v>
      </c>
    </row>
    <row r="78" spans="1:6" x14ac:dyDescent="0.25">
      <c r="A78" s="59">
        <v>1</v>
      </c>
      <c r="B78" s="18" t="s">
        <v>21</v>
      </c>
      <c r="C78" s="20">
        <f>K7+E43</f>
        <v>264023.4365878838</v>
      </c>
      <c r="D78" s="80">
        <v>211000</v>
      </c>
      <c r="E78" s="81">
        <f>C78-D78</f>
        <v>53023.4365878838</v>
      </c>
      <c r="F78" s="82"/>
    </row>
    <row r="79" spans="1:6" x14ac:dyDescent="0.25">
      <c r="A79" s="62">
        <v>2</v>
      </c>
      <c r="B79" s="24" t="s">
        <v>22</v>
      </c>
      <c r="C79" s="20">
        <f t="shared" ref="C79:C105" si="4">K8+E44</f>
        <v>383188.79794479639</v>
      </c>
      <c r="D79" s="80">
        <v>418500</v>
      </c>
      <c r="E79" s="81"/>
      <c r="F79" s="82">
        <f t="shared" ref="F79:F104" si="5">D79-C79</f>
        <v>35311.202055203612</v>
      </c>
    </row>
    <row r="80" spans="1:6" x14ac:dyDescent="0.25">
      <c r="A80" s="62">
        <v>3</v>
      </c>
      <c r="B80" s="29" t="s">
        <v>23</v>
      </c>
      <c r="C80" s="20">
        <f t="shared" si="4"/>
        <v>124996.67549299376</v>
      </c>
      <c r="D80" s="80">
        <v>115000</v>
      </c>
      <c r="E80" s="81">
        <f t="shared" ref="E80:E105" si="6">C80-D80</f>
        <v>9996.6754929937597</v>
      </c>
      <c r="F80" s="82"/>
    </row>
    <row r="81" spans="1:6" x14ac:dyDescent="0.25">
      <c r="A81" s="62">
        <v>4</v>
      </c>
      <c r="B81" s="29" t="s">
        <v>24</v>
      </c>
      <c r="C81" s="20">
        <f t="shared" si="4"/>
        <v>16443.134093019165</v>
      </c>
      <c r="D81" s="80">
        <v>18400</v>
      </c>
      <c r="E81" s="81"/>
      <c r="F81" s="82">
        <f t="shared" si="5"/>
        <v>1956.8659069808346</v>
      </c>
    </row>
    <row r="82" spans="1:6" x14ac:dyDescent="0.25">
      <c r="A82" s="62">
        <v>5</v>
      </c>
      <c r="B82" s="29" t="s">
        <v>25</v>
      </c>
      <c r="C82" s="20">
        <f t="shared" si="4"/>
        <v>16443.134093019165</v>
      </c>
      <c r="D82" s="80">
        <v>18400</v>
      </c>
      <c r="E82" s="81"/>
      <c r="F82" s="82">
        <f t="shared" si="5"/>
        <v>1956.8659069808346</v>
      </c>
    </row>
    <row r="83" spans="1:6" x14ac:dyDescent="0.25">
      <c r="A83" s="62">
        <v>6</v>
      </c>
      <c r="B83" s="29" t="s">
        <v>26</v>
      </c>
      <c r="C83" s="20">
        <f t="shared" si="4"/>
        <v>115464.28005155362</v>
      </c>
      <c r="D83" s="80">
        <v>105300</v>
      </c>
      <c r="E83" s="81">
        <f t="shared" si="6"/>
        <v>10164.280051553622</v>
      </c>
      <c r="F83" s="82"/>
    </row>
    <row r="84" spans="1:6" x14ac:dyDescent="0.25">
      <c r="A84" s="62">
        <v>7</v>
      </c>
      <c r="B84" s="24" t="s">
        <v>27</v>
      </c>
      <c r="C84" s="20">
        <f t="shared" si="4"/>
        <v>69267.046782792924</v>
      </c>
      <c r="D84" s="80">
        <v>79000</v>
      </c>
      <c r="E84" s="81"/>
      <c r="F84" s="82">
        <f t="shared" si="5"/>
        <v>9732.9532172070758</v>
      </c>
    </row>
    <row r="85" spans="1:6" x14ac:dyDescent="0.25">
      <c r="A85" s="62">
        <v>8</v>
      </c>
      <c r="B85" s="29" t="s">
        <v>28</v>
      </c>
      <c r="C85" s="20">
        <f t="shared" si="4"/>
        <v>25424.770061914031</v>
      </c>
      <c r="D85" s="80">
        <v>23400</v>
      </c>
      <c r="E85" s="81">
        <f t="shared" si="6"/>
        <v>2024.7700619140305</v>
      </c>
      <c r="F85" s="82"/>
    </row>
    <row r="86" spans="1:6" x14ac:dyDescent="0.25">
      <c r="A86" s="62">
        <v>9</v>
      </c>
      <c r="B86" s="29" t="s">
        <v>29</v>
      </c>
      <c r="C86" s="20">
        <f t="shared" si="4"/>
        <v>32764.544195784889</v>
      </c>
      <c r="D86" s="80">
        <v>40000</v>
      </c>
      <c r="E86" s="81"/>
      <c r="F86" s="82">
        <f t="shared" si="5"/>
        <v>7235.4558042151111</v>
      </c>
    </row>
    <row r="87" spans="1:6" x14ac:dyDescent="0.25">
      <c r="A87" s="62">
        <v>10</v>
      </c>
      <c r="B87" s="29" t="s">
        <v>30</v>
      </c>
      <c r="C87" s="20">
        <f t="shared" si="4"/>
        <v>31729.67442757282</v>
      </c>
      <c r="D87" s="80">
        <v>30000</v>
      </c>
      <c r="E87" s="81">
        <f t="shared" si="6"/>
        <v>1729.6744275728197</v>
      </c>
      <c r="F87" s="82"/>
    </row>
    <row r="88" spans="1:6" x14ac:dyDescent="0.25">
      <c r="A88" s="62">
        <v>11</v>
      </c>
      <c r="B88" s="24" t="s">
        <v>31</v>
      </c>
      <c r="C88" s="20">
        <f t="shared" si="4"/>
        <v>30965.322195108889</v>
      </c>
      <c r="D88" s="80">
        <v>35000</v>
      </c>
      <c r="E88" s="81"/>
      <c r="F88" s="82">
        <f t="shared" si="5"/>
        <v>4034.677804891111</v>
      </c>
    </row>
    <row r="89" spans="1:6" x14ac:dyDescent="0.25">
      <c r="A89" s="62">
        <v>12</v>
      </c>
      <c r="B89" s="29" t="s">
        <v>32</v>
      </c>
      <c r="C89" s="20">
        <f t="shared" si="4"/>
        <v>17310.872785803753</v>
      </c>
      <c r="D89" s="80">
        <v>18400</v>
      </c>
      <c r="E89" s="81"/>
      <c r="F89" s="82">
        <f t="shared" si="5"/>
        <v>1089.1272141962472</v>
      </c>
    </row>
    <row r="90" spans="1:6" x14ac:dyDescent="0.25">
      <c r="A90" s="62">
        <v>13</v>
      </c>
      <c r="B90" s="24" t="s">
        <v>33</v>
      </c>
      <c r="C90" s="20">
        <f t="shared" si="4"/>
        <v>40144.819865306446</v>
      </c>
      <c r="D90" s="80">
        <v>68000</v>
      </c>
      <c r="E90" s="81"/>
      <c r="F90" s="82">
        <f t="shared" si="5"/>
        <v>27855.180134693554</v>
      </c>
    </row>
    <row r="91" spans="1:6" x14ac:dyDescent="0.25">
      <c r="A91" s="62">
        <v>14</v>
      </c>
      <c r="B91" s="24" t="s">
        <v>34</v>
      </c>
      <c r="C91" s="20">
        <f t="shared" si="4"/>
        <v>58351.793383884578</v>
      </c>
      <c r="D91" s="80">
        <v>50000</v>
      </c>
      <c r="E91" s="81">
        <f t="shared" si="6"/>
        <v>8351.7933838845784</v>
      </c>
      <c r="F91" s="82"/>
    </row>
    <row r="92" spans="1:6" x14ac:dyDescent="0.25">
      <c r="A92" s="62">
        <v>15</v>
      </c>
      <c r="B92" s="36" t="s">
        <v>35</v>
      </c>
      <c r="C92" s="20">
        <f t="shared" si="4"/>
        <v>19616.230805249339</v>
      </c>
      <c r="D92" s="80">
        <v>35000</v>
      </c>
      <c r="E92" s="81"/>
      <c r="F92" s="82">
        <f t="shared" si="5"/>
        <v>15383.769194750661</v>
      </c>
    </row>
    <row r="93" spans="1:6" x14ac:dyDescent="0.25">
      <c r="A93" s="62">
        <v>16</v>
      </c>
      <c r="B93" s="36" t="s">
        <v>36</v>
      </c>
      <c r="C93" s="20">
        <f t="shared" si="4"/>
        <v>47794.893064701726</v>
      </c>
      <c r="D93" s="80">
        <v>40000</v>
      </c>
      <c r="E93" s="81">
        <f t="shared" si="6"/>
        <v>7794.893064701726</v>
      </c>
      <c r="F93" s="82"/>
    </row>
    <row r="94" spans="1:6" x14ac:dyDescent="0.25">
      <c r="A94" s="62">
        <v>17</v>
      </c>
      <c r="B94" s="36" t="s">
        <v>37</v>
      </c>
      <c r="C94" s="20">
        <f t="shared" si="4"/>
        <v>92010.248917411896</v>
      </c>
      <c r="D94" s="80">
        <v>85000</v>
      </c>
      <c r="E94" s="81">
        <f t="shared" si="6"/>
        <v>7010.2489174118964</v>
      </c>
      <c r="F94" s="82"/>
    </row>
    <row r="95" spans="1:6" x14ac:dyDescent="0.25">
      <c r="A95" s="62">
        <v>18</v>
      </c>
      <c r="B95" s="36" t="s">
        <v>38</v>
      </c>
      <c r="C95" s="20">
        <f t="shared" si="4"/>
        <v>73033.15544657287</v>
      </c>
      <c r="D95" s="80">
        <v>75000</v>
      </c>
      <c r="E95" s="81"/>
      <c r="F95" s="82">
        <f t="shared" si="5"/>
        <v>1966.8445534271304</v>
      </c>
    </row>
    <row r="96" spans="1:6" x14ac:dyDescent="0.25">
      <c r="A96" s="62">
        <v>19</v>
      </c>
      <c r="B96" s="37" t="s">
        <v>39</v>
      </c>
      <c r="C96" s="20">
        <f t="shared" si="4"/>
        <v>117057.99724056158</v>
      </c>
      <c r="D96" s="80">
        <v>130000</v>
      </c>
      <c r="E96" s="81"/>
      <c r="F96" s="82">
        <f t="shared" si="5"/>
        <v>12942.002759438416</v>
      </c>
    </row>
    <row r="97" spans="1:6" x14ac:dyDescent="0.25">
      <c r="A97" s="62">
        <v>20</v>
      </c>
      <c r="B97" s="36" t="s">
        <v>40</v>
      </c>
      <c r="C97" s="20">
        <f t="shared" si="4"/>
        <v>189551.30437711917</v>
      </c>
      <c r="D97" s="80">
        <v>171000</v>
      </c>
      <c r="E97" s="81">
        <f t="shared" si="6"/>
        <v>18551.304377119173</v>
      </c>
      <c r="F97" s="82"/>
    </row>
    <row r="98" spans="1:6" x14ac:dyDescent="0.25">
      <c r="A98" s="62">
        <v>21</v>
      </c>
      <c r="B98" s="36" t="s">
        <v>41</v>
      </c>
      <c r="C98" s="20">
        <f t="shared" si="4"/>
        <v>30598.40465421012</v>
      </c>
      <c r="D98" s="80">
        <v>25000</v>
      </c>
      <c r="E98" s="81">
        <f t="shared" si="6"/>
        <v>5598.4046542101205</v>
      </c>
      <c r="F98" s="82"/>
    </row>
    <row r="99" spans="1:6" x14ac:dyDescent="0.25">
      <c r="A99" s="62">
        <v>22</v>
      </c>
      <c r="B99" s="36" t="s">
        <v>42</v>
      </c>
      <c r="C99" s="20">
        <f t="shared" si="4"/>
        <v>70972.389798809672</v>
      </c>
      <c r="D99" s="80">
        <v>90000</v>
      </c>
      <c r="E99" s="81"/>
      <c r="F99" s="82">
        <f t="shared" si="5"/>
        <v>19027.610201190328</v>
      </c>
    </row>
    <row r="100" spans="1:6" x14ac:dyDescent="0.25">
      <c r="A100" s="62">
        <v>23</v>
      </c>
      <c r="B100" s="36" t="s">
        <v>43</v>
      </c>
      <c r="C100" s="20">
        <f t="shared" si="4"/>
        <v>17931.540813512318</v>
      </c>
      <c r="D100" s="80">
        <v>15000</v>
      </c>
      <c r="E100" s="81">
        <f t="shared" si="6"/>
        <v>2931.540813512318</v>
      </c>
      <c r="F100" s="82"/>
    </row>
    <row r="101" spans="1:6" x14ac:dyDescent="0.25">
      <c r="A101" s="62">
        <v>24</v>
      </c>
      <c r="B101" s="36" t="s">
        <v>44</v>
      </c>
      <c r="C101" s="20">
        <f t="shared" si="4"/>
        <v>108204.79741014238</v>
      </c>
      <c r="D101" s="80">
        <v>140000</v>
      </c>
      <c r="E101" s="81"/>
      <c r="F101" s="82">
        <f t="shared" si="5"/>
        <v>31795.202589857625</v>
      </c>
    </row>
    <row r="102" spans="1:6" x14ac:dyDescent="0.25">
      <c r="A102" s="62">
        <v>25</v>
      </c>
      <c r="B102" s="36" t="s">
        <v>45</v>
      </c>
      <c r="C102" s="20">
        <f t="shared" si="4"/>
        <v>54705.859663947645</v>
      </c>
      <c r="D102" s="80">
        <v>50000</v>
      </c>
      <c r="E102" s="81">
        <f t="shared" si="6"/>
        <v>4705.8596639476455</v>
      </c>
      <c r="F102" s="82"/>
    </row>
    <row r="103" spans="1:6" x14ac:dyDescent="0.25">
      <c r="A103" s="62">
        <v>26</v>
      </c>
      <c r="B103" s="39" t="s">
        <v>46</v>
      </c>
      <c r="C103" s="20">
        <f t="shared" si="4"/>
        <v>122924.24520105797</v>
      </c>
      <c r="D103" s="80">
        <v>83660</v>
      </c>
      <c r="E103" s="81">
        <f t="shared" si="6"/>
        <v>39264.245201057973</v>
      </c>
      <c r="F103" s="82"/>
    </row>
    <row r="104" spans="1:6" x14ac:dyDescent="0.25">
      <c r="A104" s="62">
        <v>27</v>
      </c>
      <c r="B104" s="39" t="s">
        <v>47</v>
      </c>
      <c r="C104" s="20">
        <f t="shared" si="4"/>
        <v>15758.805221775841</v>
      </c>
      <c r="D104" s="80">
        <v>19500</v>
      </c>
      <c r="E104" s="81"/>
      <c r="F104" s="82">
        <f t="shared" si="5"/>
        <v>3741.1947782241587</v>
      </c>
    </row>
    <row r="105" spans="1:6" ht="15.75" thickBot="1" x14ac:dyDescent="0.3">
      <c r="A105" s="62">
        <v>28</v>
      </c>
      <c r="B105" s="70" t="s">
        <v>48</v>
      </c>
      <c r="C105" s="20">
        <f t="shared" si="4"/>
        <v>32841.825423492868</v>
      </c>
      <c r="D105" s="80">
        <v>29960</v>
      </c>
      <c r="E105" s="81">
        <f t="shared" si="6"/>
        <v>2881.8254234928681</v>
      </c>
      <c r="F105" s="82"/>
    </row>
    <row r="106" spans="1:6" ht="16.5" thickBot="1" x14ac:dyDescent="0.3">
      <c r="A106" s="73"/>
      <c r="B106" s="83" t="s">
        <v>49</v>
      </c>
      <c r="C106" s="49">
        <f>SUM(C78:C105)</f>
        <v>2219520</v>
      </c>
      <c r="D106" s="49">
        <f>SUM(D78:D105)</f>
        <v>2219520</v>
      </c>
      <c r="E106" s="49">
        <f>SUM(E78:E105)</f>
        <v>174028.95212125633</v>
      </c>
      <c r="F106" s="49">
        <f>SUM(F78:F105)</f>
        <v>174028.95212125673</v>
      </c>
    </row>
  </sheetData>
  <mergeCells count="6">
    <mergeCell ref="K4:K5"/>
    <mergeCell ref="C4:E4"/>
    <mergeCell ref="F4:G4"/>
    <mergeCell ref="H4:H5"/>
    <mergeCell ref="I4:I5"/>
    <mergeCell ref="J4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punctaj_30.09.2015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wsct0301</dc:creator>
  <cp:lastModifiedBy>User</cp:lastModifiedBy>
  <dcterms:created xsi:type="dcterms:W3CDTF">2015-12-02T10:42:29Z</dcterms:created>
  <dcterms:modified xsi:type="dcterms:W3CDTF">2015-12-09T08:03:11Z</dcterms:modified>
</cp:coreProperties>
</file>